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6915" windowWidth="20370" windowHeight="2460" tabRatio="934" firstSheet="2" activeTab="2"/>
  </bookViews>
  <sheets>
    <sheet name="_TM_Anexa 5" sheetId="1" state="veryHidden" r:id="rId1"/>
    <sheet name="_TM_Portofoliu FP" sheetId="2" state="veryHidden" r:id="rId2"/>
    <sheet name="Anexa 4_eng" sheetId="3" r:id="rId3"/>
    <sheet name="SE adj impact 2013" sheetId="4" state="hidden" r:id="rId4"/>
    <sheet name="_TM_Depozite" sheetId="5" state="veryHidden" r:id="rId5"/>
  </sheets>
  <definedNames>
    <definedName name="_xlfn.SUMIFS" hidden="1">#NAME?</definedName>
    <definedName name="_xlnm.Print_Titles" localSheetId="2">'Anexa 4_eng'!$1:$1</definedName>
  </definedNames>
  <calcPr fullCalcOnLoad="1"/>
</workbook>
</file>

<file path=xl/sharedStrings.xml><?xml version="1.0" encoding="utf-8"?>
<sst xmlns="http://schemas.openxmlformats.org/spreadsheetml/2006/main" count="400" uniqueCount="193">
  <si>
    <t>Listed</t>
  </si>
  <si>
    <t>Total</t>
  </si>
  <si>
    <t>Starting date</t>
  </si>
  <si>
    <t>Maturity date</t>
  </si>
  <si>
    <t>Electrica Furnizare SA</t>
  </si>
  <si>
    <t>Aeroportul International Timisoara - Traian Vuia SA</t>
  </si>
  <si>
    <t>Alcom SA</t>
  </si>
  <si>
    <t>* = where the date of acquisition is shown as earlier than Fondul Proprietatea's date of incorporation (28 December 2005), the date of acquistion refers to the date of publishing in the Official Gazette of Law no. 247 / 19 July 2005, which determined that these investments would be transferred to Fondul Proprietatea on its future incorporation.</t>
  </si>
  <si>
    <t>Banca Transilvania SA</t>
  </si>
  <si>
    <t>BAT Service SA</t>
  </si>
  <si>
    <t>Date of the last trading session</t>
  </si>
  <si>
    <t>No. of shares held</t>
  </si>
  <si>
    <t>Nominal value</t>
  </si>
  <si>
    <t>Share value</t>
  </si>
  <si>
    <t>Total value</t>
  </si>
  <si>
    <t>Stake in the issuer's capital</t>
  </si>
  <si>
    <t>Stake in Fondul Proprietatea total asset</t>
  </si>
  <si>
    <t>Stake in Fondul Proprietatea net asset</t>
  </si>
  <si>
    <t>Evaluation method</t>
  </si>
  <si>
    <t>GDF Suez Energy Romania</t>
  </si>
  <si>
    <t>World Trade Hotel SA</t>
  </si>
  <si>
    <t>Zirom SA</t>
  </si>
  <si>
    <t>COTE</t>
  </si>
  <si>
    <t>PRIB</t>
  </si>
  <si>
    <t>Cetatea SA</t>
  </si>
  <si>
    <t>Ciocarlia SA</t>
  </si>
  <si>
    <t>Comsig SA</t>
  </si>
  <si>
    <t>Conpet SA</t>
  </si>
  <si>
    <t>Date of acquisition *</t>
  </si>
  <si>
    <t>Unlisted</t>
  </si>
  <si>
    <t>Complexul Energetic Oltenia SA</t>
  </si>
  <si>
    <t>Treasury Bills with discount</t>
  </si>
  <si>
    <t>Date of acquisition</t>
  </si>
  <si>
    <t>Daily interest</t>
  </si>
  <si>
    <t>Intermediary Bank</t>
  </si>
  <si>
    <t>Erste Group Bank AG</t>
  </si>
  <si>
    <t>Bonds or other debt instruments issued or guaranteed by the state or central public administration authorities</t>
  </si>
  <si>
    <t>$G$89:$J$99</t>
  </si>
  <si>
    <t>Electrica Distributie Muntenia Nord SA</t>
  </si>
  <si>
    <t>Acquisition price (total price of acquisition of shares)</t>
  </si>
  <si>
    <t>Company status</t>
  </si>
  <si>
    <t>Legend:</t>
  </si>
  <si>
    <t>Term deposits</t>
  </si>
  <si>
    <t>Initial value</t>
  </si>
  <si>
    <t>Cumulative interest</t>
  </si>
  <si>
    <t>Current value</t>
  </si>
  <si>
    <t>Name of the bank</t>
  </si>
  <si>
    <t>Evolution of the net asset and the net asset unitary value in the last 3 years</t>
  </si>
  <si>
    <t>Net Asset</t>
  </si>
  <si>
    <t>NAV/share</t>
  </si>
  <si>
    <t>Priced at zero</t>
  </si>
  <si>
    <t>Unlisted companies, in function</t>
  </si>
  <si>
    <t>Insolvency</t>
  </si>
  <si>
    <t>Transgaz SA</t>
  </si>
  <si>
    <t>Symbol</t>
  </si>
  <si>
    <t>TOTAL</t>
  </si>
  <si>
    <t>Closing price</t>
  </si>
  <si>
    <t>World Trade Center Bucuresti SA</t>
  </si>
  <si>
    <t>Gerovital Cosmetics SA</t>
  </si>
  <si>
    <t>Hidroelectrica SA</t>
  </si>
  <si>
    <t>IOR SA</t>
  </si>
  <si>
    <t>Mecon SA</t>
  </si>
  <si>
    <t>Nuclearelectrica SA</t>
  </si>
  <si>
    <t>Oil Terminal SA</t>
  </si>
  <si>
    <t>Diff</t>
  </si>
  <si>
    <t>Securities admited or traded on a regulated market in Romania, out of which:</t>
  </si>
  <si>
    <t>Issuer</t>
  </si>
  <si>
    <t>CN Administratia Porturilor Maritime SA</t>
  </si>
  <si>
    <t>CN Administratia Canalelor Navigabile SA</t>
  </si>
  <si>
    <t>CN Administratia Porturilor Dunarii Fluviale SA</t>
  </si>
  <si>
    <t>CN Administratia Porturilor Dunarii Maritime SA</t>
  </si>
  <si>
    <t>CN Aeroporturi Bucuresti SA</t>
  </si>
  <si>
    <t>Aeroportul International Mihail Kogalniceanu - Constanta SA</t>
  </si>
  <si>
    <t>RON</t>
  </si>
  <si>
    <t>BRD</t>
  </si>
  <si>
    <t>Left</t>
  </si>
  <si>
    <t>Top</t>
  </si>
  <si>
    <t>Right</t>
  </si>
  <si>
    <t>Bottom</t>
  </si>
  <si>
    <t>Ref</t>
  </si>
  <si>
    <t>$A$1:$R$86</t>
  </si>
  <si>
    <t>$A$2:$Z$53</t>
  </si>
  <si>
    <t>$B$89:$E$97</t>
  </si>
  <si>
    <t>$A$2:$C$66</t>
  </si>
  <si>
    <t>SNP</t>
  </si>
  <si>
    <t>Transelectrica SA</t>
  </si>
  <si>
    <t>OMV Petrom SA</t>
  </si>
  <si>
    <t>Plafar SA</t>
  </si>
  <si>
    <t>Posta Romana SA</t>
  </si>
  <si>
    <t>Primcom SA</t>
  </si>
  <si>
    <t>Romaero SA</t>
  </si>
  <si>
    <t>Romgaz SA</t>
  </si>
  <si>
    <t>Romplumb SA</t>
  </si>
  <si>
    <t>Societatea Nationala a Sarii SA</t>
  </si>
  <si>
    <t>Salubriserv SA</t>
  </si>
  <si>
    <t>Simtex SA</t>
  </si>
  <si>
    <t>TLV</t>
  </si>
  <si>
    <t>OIL</t>
  </si>
  <si>
    <t>MECP</t>
  </si>
  <si>
    <t>ALCQ</t>
  </si>
  <si>
    <t>IORB</t>
  </si>
  <si>
    <t xml:space="preserve">Priced at zero </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</si>
  <si>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</si>
  <si>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</si>
  <si>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</si>
  <si>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</si>
  <si>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</si>
  <si>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</si>
  <si>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</si>
  <si>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</si>
  <si>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</si>
  <si>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</si>
  <si>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</si>
  <si>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</si>
  <si>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</si>
  <si>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</si>
  <si>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</si>
  <si>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</si>
  <si>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</si>
  <si>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</si>
  <si>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</si>
  <si>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</si>
  <si>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</si>
  <si>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</si>
  <si>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</si>
  <si>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 xml:space="preserve">1.2 listed shares but not traded in the last 30 trading days </t>
  </si>
  <si>
    <t>IOR</t>
  </si>
  <si>
    <t>X</t>
  </si>
  <si>
    <t>1.1 listed shares traded in the last 30  trading days</t>
  </si>
  <si>
    <t xml:space="preserve">Instruments mentioned at art. 187 letter a) of the Regulation no.15/2004, out of which: </t>
  </si>
  <si>
    <t>Unlisted shares</t>
  </si>
  <si>
    <t>SNN</t>
  </si>
  <si>
    <t>Acquisition price cumulated with the related interest since the acquisition date</t>
  </si>
  <si>
    <t>Reference price - Average price</t>
  </si>
  <si>
    <t>Juridical reorganisation</t>
  </si>
  <si>
    <t>Banca Comerciala Romana</t>
  </si>
  <si>
    <t>Judicial reorganisation</t>
  </si>
  <si>
    <t>BRD  Groupe Societe Generale</t>
  </si>
  <si>
    <t>ING BANK</t>
  </si>
  <si>
    <t>Series and number of the issue</t>
  </si>
  <si>
    <t>No. of instruments</t>
  </si>
  <si>
    <t>Bank deposit value cumulated with the daily related interest for the period from starting date</t>
  </si>
  <si>
    <t>Government bonds</t>
  </si>
  <si>
    <t>ISIN code</t>
  </si>
  <si>
    <t>Coupon date</t>
  </si>
  <si>
    <t>Due Date</t>
  </si>
  <si>
    <t>Initial Value</t>
  </si>
  <si>
    <t>Cumulated interest</t>
  </si>
  <si>
    <t>Cumulated discount/premium</t>
  </si>
  <si>
    <t>Stake in FP total assets</t>
  </si>
  <si>
    <t>Stake in FP net asset</t>
  </si>
  <si>
    <t>Ministry of Finance</t>
  </si>
  <si>
    <t>Unicredit Tiriac Bank</t>
  </si>
  <si>
    <t>Bankruptcy</t>
  </si>
  <si>
    <t>Alro Slatina SA</t>
  </si>
  <si>
    <t>BRD-Groupe Societe Generale SA</t>
  </si>
  <si>
    <t xml:space="preserve">Palace SA </t>
  </si>
  <si>
    <t>CN Aeroporturi Bucuresti SA **</t>
  </si>
  <si>
    <t>Complexul Energetic Oltenia SA****</t>
  </si>
  <si>
    <t>Electrica Furnizare SA ***</t>
  </si>
  <si>
    <t>Enel Energie Muntenia SA</t>
  </si>
  <si>
    <t>Enel Energie SA</t>
  </si>
  <si>
    <t>** = company resulting from the merger of CN "Aeroportul International Henri Coanda - Bucuresti" S.A. and S.N. "Aeroportul International Bucuresti Baneasa - Aurel Vlaicu" S.A.</t>
  </si>
  <si>
    <t>*** = company resulting from the merger of Electrica Furnizare Transilvania Nord S.A., Electrica Furnizare Transilvania Sud S.A. and Electrica Furnizare Muntenia Nord S.A.</t>
  </si>
  <si>
    <t>**** = company resulting from the merger of Complexul Energetic Turceni S.A.,  Complexul Energetic Craiova S.A., Complexul Energetic Rovinari S.A., Societatea Nationala a Lignitului Oltenia S.A.</t>
  </si>
  <si>
    <t>Engie Romania SA</t>
  </si>
  <si>
    <t>Shareholders’ equity as of  31 December 2015</t>
  </si>
  <si>
    <t>Shareholders’ equity as of 31 December 2015/ share</t>
  </si>
  <si>
    <t>Fair value / share (Shareholders’ equity as of  31 December 2015 adjusted with dividends declared/ share)</t>
  </si>
  <si>
    <t>Fair value (reference composite price published by Reuters, including the cumulated interest)</t>
  </si>
  <si>
    <t>Market price / Reference composite price</t>
  </si>
  <si>
    <t>Priced at zero (lack of annual financial statements for the year-ended 31 December 2015)</t>
  </si>
  <si>
    <t>RO1617CTN017</t>
  </si>
  <si>
    <t>RO1617CTN033</t>
  </si>
  <si>
    <t>RO0717DBN038</t>
  </si>
  <si>
    <t>RO1217DBN046</t>
  </si>
  <si>
    <t>RO1617CTN066</t>
  </si>
  <si>
    <t>RO1617CTN074</t>
  </si>
  <si>
    <t>RO1617CTN0B7</t>
  </si>
  <si>
    <t>RO1617CTN0E1</t>
  </si>
  <si>
    <t>Raiffeisen Bank</t>
  </si>
  <si>
    <t>CITI Bank</t>
  </si>
  <si>
    <t>E-Distributie Banat SA</t>
  </si>
  <si>
    <t>E-Distributie Dobrogea SA</t>
  </si>
  <si>
    <t>E-Distributie Muntenia SA</t>
  </si>
  <si>
    <t>RO1617CTN090</t>
  </si>
  <si>
    <t>Fair value / share (Value as per independent valuator’s report as at 30 September 2016)</t>
  </si>
  <si>
    <t>ING Bank</t>
  </si>
  <si>
    <t>DETAILED STATEMENT OF INVESTMENTS AS AT 30 DECEMBER 2016</t>
  </si>
  <si>
    <t>Annex 2</t>
  </si>
  <si>
    <t>SDEE Muntenia Nord SA (former Electrica Distributie Muntenia Nord SA)</t>
  </si>
  <si>
    <t>SDEE Transilvania Nord SA (former Electrica Distributie Transilvania Nord SA)</t>
  </si>
  <si>
    <t>SDEE Transilvania Sud SA (former Electrica Distributie Transilvania Sud SA)</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</si>
</sst>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l_e_i_-;\-* #,##0.00\ _l_e_i_-;_-* &quot;-&quot;??\ _l_e_i_-;_-@_-"/>
    <numFmt numFmtId="173" formatCode="#,##0.0000_);[Red]\(#,##0.0000\)"/>
    <numFmt numFmtId="174" formatCode="_(* #,##0_);_(* \(#,##0\);_(* &quot;-&quot;??_);_(@_)"/>
    <numFmt numFmtId="175" formatCode="0.0000%"/>
    <numFmt numFmtId="176" formatCode="0.0000"/>
    <numFmt numFmtId="177" formatCode="#,##0.0000"/>
    <numFmt numFmtId="178" formatCode="[$-409]d\-mmm\-yy;@"/>
    <numFmt numFmtId="179" formatCode="00000"/>
    <numFmt numFmtId="180" formatCode="_([$RON]\ * #,##0.00_);_([$RON]\ * \(#,##0.00\);_([$RON]\ * &quot;-&quot;??_);_(@_)"/>
    <numFmt numFmtId="181" formatCode="[$-409]d/mmm/yyyy;@"/>
    <numFmt numFmtId="182" formatCode="_-[$€-2]* #,##0.00_-;\-[$€-2]* #,##0.00_-;_-[$€-2]* &quot;-&quot;??_-"/>
    <numFmt numFmtId="183" formatCode="0.0%"/>
    <numFmt numFmtId="184" formatCode="_(* #,##0.0000_);_(* \(#,##0.0000\);_(* &quot;-&quot;??_);_(@_)"/>
    <numFmt numFmtId="185" formatCode="_([$EUR]\ * #,##0.00_);_([$EUR]\ * \(#,##0.00\);_([$EUR]\ * &quot;-&quot;??_);_(@_)"/>
    <numFmt numFmtId="186" formatCode="#,##0.000"/>
    <numFmt numFmtId="187" formatCode="[$-418]d\-mmm\-yyyy;@"/>
    <numFmt numFmtId="188" formatCode="_([$€-2]\ * #,##0_);_([$€-2]\ * \(#,##0\);_([$€-2]\ * &quot;-&quot;_);_(@_)"/>
    <numFmt numFmtId="189" formatCode="m/yy"/>
    <numFmt numFmtId="190" formatCode="[$-809]dd\ mmmm\ yyyy;@"/>
    <numFmt numFmtId="191" formatCode="_([$USD]\ * #,##0.00_);_([$USD]\ * \(#,##0.00\);_([$USD]\ * &quot;-&quot;??_);_(@_)"/>
    <numFmt numFmtId="192" formatCode="[$-809]d\ mmmm\ yyyy;@"/>
    <numFmt numFmtId="193" formatCode="#,##0.00_ ;[Red]\-#,##0.00\ "/>
    <numFmt numFmtId="194" formatCode="_-* #,##0.0000000_-;\-* #,##0.0000000_-;_-* &quot;-&quot;??_-;_-@_-"/>
    <numFmt numFmtId="195" formatCode="_-[$EUR]\ * #,##0.00_-;\-[$EUR]\ * #,##0.00_-;_-[$EUR]\ * &quot;-&quot;??_-;_-@_-"/>
    <numFmt numFmtId="196" formatCode="[$-418]d\-mmm\-yy;@"/>
    <numFmt numFmtId="197" formatCode="_([$GBP]\ * #,##0.00_);_([$GBP]\ * \(#,##0.00\);_([$GBP]\ * &quot;-&quot;??_);_(@_)"/>
    <numFmt numFmtId="198" formatCode="[$-418]d\ mmmm\ yyyy;@"/>
    <numFmt numFmtId="199" formatCode="#,##0.00\ _l_e_i;[Red]\-#,##0.00\ _l_e_i"/>
    <numFmt numFmtId="200" formatCode="#,##0.0000;\(#,##0.0000\)"/>
    <numFmt numFmtId="201" formatCode="[$-409]mmmm\ d\,\ yyyy;@"/>
    <numFmt numFmtId="202" formatCode="#,##0.0"/>
    <numFmt numFmtId="203" formatCode="_(* #,##0.0_);_(* \(#,##0.0\);_(* &quot;-&quot;??_);_(@_)"/>
    <numFmt numFmtId="204" formatCode="#,##0;\(#,##0\)"/>
    <numFmt numFmtId="205" formatCode="#,##0.0;\(#,##0.0\)"/>
    <numFmt numFmtId="206" formatCode="#,##0.0000\ [$lei-418]"/>
    <numFmt numFmtId="207" formatCode="[$€-2]\ #,##0.0000"/>
    <numFmt numFmtId="208" formatCode="[$$-409]#,##0.0000"/>
    <numFmt numFmtId="209" formatCode="#,##0.0000;[Red]#,##0.0000"/>
    <numFmt numFmtId="210" formatCode="_(* #,##0.0000_);_(* \(#,##0.0000\);_(* &quot;-&quot;????_);_(@_)"/>
    <numFmt numFmtId="211" formatCode="0.000000000000000000%"/>
    <numFmt numFmtId="212" formatCode="_(* #,##0.00000_);_(* \(#,##0.00000\);_(* &quot;-&quot;??_);_(@_)"/>
    <numFmt numFmtId="213" formatCode="_ * #,##0.00_ ;_ * \-#,##0.00_ ;_ * &quot;-&quot;??_ ;_ @_ "/>
    <numFmt numFmtId="214" formatCode="#,##0.00;\(#,##0.00\)"/>
    <numFmt numFmtId="215" formatCode="_-* #,##0_-;\-* #,##0_-;_-* &quot;-&quot;??_-;_-@_-"/>
    <numFmt numFmtId="216" formatCode="0.000"/>
    <numFmt numFmtId="217" formatCode="dd/mm/yyyy;@"/>
    <numFmt numFmtId="218" formatCode="_-* #,##0.0000_-;\-* #,##0.0000_-;_-* &quot;-&quot;????_-;_-@_-"/>
    <numFmt numFmtId="219" formatCode="_-[$RON]\ * #,##0_-;\-[$RON]\ * #,##0_-;_-[$RON]\ * &quot;-&quot;_-;_-@_-"/>
    <numFmt numFmtId="220" formatCode="_-[$EUR]\ * #,##0_-;\-[$EUR]\ * #,##0_-;_-[$EUR]\ * &quot;-&quot;_-;_-@_-"/>
    <numFmt numFmtId="221" formatCode="_-[$USD]\ * #,##0_-;\-[$USD]\ * #,##0_-;_-[$USD]\ * &quot;-&quot;_-;_-@_-"/>
  </numFmts>
  <fonts count="92">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b/>
      <sz val="9"/>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b/>
      <sz val="10"/>
      <color indexed="8"/>
      <name val="Times New Roman"/>
      <family val="1"/>
    </font>
    <font>
      <b/>
      <sz val="11"/>
      <color indexed="1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FF"/>
      <name val="Arial"/>
      <family val="2"/>
    </font>
    <font>
      <sz val="8"/>
      <color theme="1"/>
      <name val="Calibri"/>
      <family val="2"/>
    </font>
    <font>
      <b/>
      <sz val="8"/>
      <color rgb="FFFF0000"/>
      <name val="Tahoma"/>
      <family val="2"/>
    </font>
    <font>
      <sz val="8"/>
      <color rgb="FFFF0000"/>
      <name val="Tahoma"/>
      <family val="2"/>
    </font>
    <font>
      <b/>
      <sz val="10"/>
      <color theme="1"/>
      <name val="Times New Roman"/>
      <family val="1"/>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style="hair"/>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s>
  <cellStyleXfs count="62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69" fillId="24" borderId="0" applyNumberFormat="0" applyBorder="0" applyAlignment="0" applyProtection="0"/>
    <xf numFmtId="0" fontId="31" fillId="25" borderId="0" applyNumberFormat="0" applyBorder="0" applyAlignment="0" applyProtection="0"/>
    <xf numFmtId="0" fontId="69" fillId="24" borderId="0" applyNumberFormat="0" applyBorder="0" applyAlignment="0" applyProtection="0"/>
    <xf numFmtId="0" fontId="31" fillId="25" borderId="0" applyNumberFormat="0" applyBorder="0" applyAlignment="0" applyProtection="0"/>
    <xf numFmtId="0" fontId="69" fillId="26" borderId="0" applyNumberFormat="0" applyBorder="0" applyAlignment="0" applyProtection="0"/>
    <xf numFmtId="0" fontId="31" fillId="17" borderId="0" applyNumberFormat="0" applyBorder="0" applyAlignment="0" applyProtection="0"/>
    <xf numFmtId="0" fontId="69" fillId="26" borderId="0" applyNumberFormat="0" applyBorder="0" applyAlignment="0" applyProtection="0"/>
    <xf numFmtId="0" fontId="31" fillId="17" borderId="0" applyNumberFormat="0" applyBorder="0" applyAlignment="0" applyProtection="0"/>
    <xf numFmtId="0" fontId="69" fillId="27" borderId="0" applyNumberFormat="0" applyBorder="0" applyAlignment="0" applyProtection="0"/>
    <xf numFmtId="0" fontId="31" fillId="19" borderId="0" applyNumberFormat="0" applyBorder="0" applyAlignment="0" applyProtection="0"/>
    <xf numFmtId="0" fontId="69" fillId="27" borderId="0" applyNumberFormat="0" applyBorder="0" applyAlignment="0" applyProtection="0"/>
    <xf numFmtId="0" fontId="31" fillId="19" borderId="0" applyNumberFormat="0" applyBorder="0" applyAlignment="0" applyProtection="0"/>
    <xf numFmtId="0" fontId="69" fillId="28" borderId="0" applyNumberFormat="0" applyBorder="0" applyAlignment="0" applyProtection="0"/>
    <xf numFmtId="0" fontId="31" fillId="29" borderId="0" applyNumberFormat="0" applyBorder="0" applyAlignment="0" applyProtection="0"/>
    <xf numFmtId="0" fontId="69" fillId="28" borderId="0" applyNumberFormat="0" applyBorder="0" applyAlignment="0" applyProtection="0"/>
    <xf numFmtId="0" fontId="31" fillId="29" borderId="0" applyNumberFormat="0" applyBorder="0" applyAlignment="0" applyProtection="0"/>
    <xf numFmtId="0" fontId="69" fillId="30" borderId="0" applyNumberFormat="0" applyBorder="0" applyAlignment="0" applyProtection="0"/>
    <xf numFmtId="0" fontId="31" fillId="31" borderId="0" applyNumberFormat="0" applyBorder="0" applyAlignment="0" applyProtection="0"/>
    <xf numFmtId="0" fontId="69" fillId="30" borderId="0" applyNumberFormat="0" applyBorder="0" applyAlignment="0" applyProtection="0"/>
    <xf numFmtId="0" fontId="31" fillId="31" borderId="0" applyNumberFormat="0" applyBorder="0" applyAlignment="0" applyProtection="0"/>
    <xf numFmtId="0" fontId="69" fillId="32" borderId="0" applyNumberFormat="0" applyBorder="0" applyAlignment="0" applyProtection="0"/>
    <xf numFmtId="0" fontId="31" fillId="33" borderId="0" applyNumberFormat="0" applyBorder="0" applyAlignment="0" applyProtection="0"/>
    <xf numFmtId="0" fontId="69" fillId="32" borderId="0" applyNumberFormat="0" applyBorder="0" applyAlignment="0" applyProtection="0"/>
    <xf numFmtId="0" fontId="31" fillId="33" borderId="0" applyNumberFormat="0" applyBorder="0" applyAlignment="0" applyProtection="0"/>
    <xf numFmtId="0" fontId="69" fillId="34" borderId="0" applyNumberFormat="0" applyBorder="0" applyAlignment="0" applyProtection="0"/>
    <xf numFmtId="0" fontId="31" fillId="35" borderId="0" applyNumberFormat="0" applyBorder="0" applyAlignment="0" applyProtection="0"/>
    <xf numFmtId="0" fontId="69" fillId="34" borderId="0" applyNumberFormat="0" applyBorder="0" applyAlignment="0" applyProtection="0"/>
    <xf numFmtId="0" fontId="31" fillId="35" borderId="0" applyNumberFormat="0" applyBorder="0" applyAlignment="0" applyProtection="0"/>
    <xf numFmtId="0" fontId="69" fillId="36" borderId="0" applyNumberFormat="0" applyBorder="0" applyAlignment="0" applyProtection="0"/>
    <xf numFmtId="0" fontId="31" fillId="37" borderId="0" applyNumberFormat="0" applyBorder="0" applyAlignment="0" applyProtection="0"/>
    <xf numFmtId="0" fontId="69" fillId="36" borderId="0" applyNumberFormat="0" applyBorder="0" applyAlignment="0" applyProtection="0"/>
    <xf numFmtId="0" fontId="31" fillId="37" borderId="0" applyNumberFormat="0" applyBorder="0" applyAlignment="0" applyProtection="0"/>
    <xf numFmtId="0" fontId="69" fillId="38" borderId="0" applyNumberFormat="0" applyBorder="0" applyAlignment="0" applyProtection="0"/>
    <xf numFmtId="0" fontId="31" fillId="39" borderId="0" applyNumberFormat="0" applyBorder="0" applyAlignment="0" applyProtection="0"/>
    <xf numFmtId="0" fontId="69" fillId="38" borderId="0" applyNumberFormat="0" applyBorder="0" applyAlignment="0" applyProtection="0"/>
    <xf numFmtId="0" fontId="31" fillId="39" borderId="0" applyNumberFormat="0" applyBorder="0" applyAlignment="0" applyProtection="0"/>
    <xf numFmtId="0" fontId="69" fillId="40" borderId="0" applyNumberFormat="0" applyBorder="0" applyAlignment="0" applyProtection="0"/>
    <xf numFmtId="0" fontId="31" fillId="29" borderId="0" applyNumberFormat="0" applyBorder="0" applyAlignment="0" applyProtection="0"/>
    <xf numFmtId="0" fontId="69" fillId="40" borderId="0" applyNumberFormat="0" applyBorder="0" applyAlignment="0" applyProtection="0"/>
    <xf numFmtId="0" fontId="31" fillId="29" borderId="0" applyNumberFormat="0" applyBorder="0" applyAlignment="0" applyProtection="0"/>
    <xf numFmtId="0" fontId="69" fillId="41" borderId="0" applyNumberFormat="0" applyBorder="0" applyAlignment="0" applyProtection="0"/>
    <xf numFmtId="0" fontId="31" fillId="31" borderId="0" applyNumberFormat="0" applyBorder="0" applyAlignment="0" applyProtection="0"/>
    <xf numFmtId="0" fontId="69" fillId="41" borderId="0" applyNumberFormat="0" applyBorder="0" applyAlignment="0" applyProtection="0"/>
    <xf numFmtId="0" fontId="31" fillId="31" borderId="0" applyNumberFormat="0" applyBorder="0" applyAlignment="0" applyProtection="0"/>
    <xf numFmtId="0" fontId="69" fillId="42" borderId="0" applyNumberFormat="0" applyBorder="0" applyAlignment="0" applyProtection="0"/>
    <xf numFmtId="0" fontId="31" fillId="43" borderId="0" applyNumberFormat="0" applyBorder="0" applyAlignment="0" applyProtection="0"/>
    <xf numFmtId="0" fontId="69" fillId="42" borderId="0" applyNumberFormat="0" applyBorder="0" applyAlignment="0" applyProtection="0"/>
    <xf numFmtId="0" fontId="31" fillId="43" borderId="0" applyNumberFormat="0" applyBorder="0" applyAlignment="0" applyProtection="0"/>
    <xf numFmtId="0" fontId="70" fillId="44" borderId="0" applyNumberFormat="0" applyBorder="0" applyAlignment="0" applyProtection="0"/>
    <xf numFmtId="0" fontId="32" fillId="5" borderId="0" applyNumberFormat="0" applyBorder="0" applyAlignment="0" applyProtection="0"/>
    <xf numFmtId="0" fontId="70" fillId="44" borderId="0" applyNumberFormat="0" applyBorder="0" applyAlignment="0" applyProtection="0"/>
    <xf numFmtId="0" fontId="32" fillId="5" borderId="0" applyNumberFormat="0" applyBorder="0" applyAlignment="0" applyProtection="0"/>
    <xf numFmtId="0" fontId="71" fillId="45" borderId="1" applyNumberFormat="0" applyAlignment="0" applyProtection="0"/>
    <xf numFmtId="0" fontId="33" fillId="46" borderId="2" applyNumberFormat="0" applyAlignment="0" applyProtection="0"/>
    <xf numFmtId="0" fontId="71" fillId="45" borderId="1" applyNumberFormat="0" applyAlignment="0" applyProtection="0"/>
    <xf numFmtId="0" fontId="33" fillId="46" borderId="2" applyNumberFormat="0" applyAlignment="0" applyProtection="0"/>
    <xf numFmtId="0" fontId="72" fillId="47" borderId="3" applyNumberFormat="0" applyAlignment="0" applyProtection="0"/>
    <xf numFmtId="0" fontId="34" fillId="48" borderId="4" applyNumberFormat="0" applyAlignment="0" applyProtection="0"/>
    <xf numFmtId="0" fontId="72" fillId="47" borderId="3" applyNumberFormat="0" applyAlignment="0" applyProtection="0"/>
    <xf numFmtId="0" fontId="34" fillId="48" borderId="4" applyNumberFormat="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71" fontId="3" fillId="0" borderId="0" applyFont="0" applyFill="0" applyBorder="0" applyAlignment="0" applyProtection="0"/>
    <xf numFmtId="189" fontId="29"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213" fontId="29" fillId="0" borderId="0" applyFont="0" applyFill="0" applyBorder="0" applyAlignment="0" applyProtection="0"/>
    <xf numFmtId="172"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9" fontId="35"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73" fillId="0" borderId="0" applyNumberFormat="0" applyFill="0" applyBorder="0" applyAlignment="0" applyProtection="0"/>
    <xf numFmtId="0" fontId="36" fillId="0" borderId="0" applyNumberFormat="0" applyFill="0" applyBorder="0" applyAlignment="0" applyProtection="0"/>
    <xf numFmtId="0" fontId="73" fillId="0" borderId="0" applyNumberFormat="0" applyFill="0" applyBorder="0" applyAlignment="0" applyProtection="0"/>
    <xf numFmtId="0" fontId="36"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49" borderId="0" applyNumberFormat="0" applyBorder="0" applyAlignment="0" applyProtection="0"/>
    <xf numFmtId="0" fontId="37" fillId="7" borderId="0" applyNumberFormat="0" applyBorder="0" applyAlignment="0" applyProtection="0"/>
    <xf numFmtId="0" fontId="75" fillId="49" borderId="0" applyNumberFormat="0" applyBorder="0" applyAlignment="0" applyProtection="0"/>
    <xf numFmtId="0" fontId="37" fillId="7" borderId="0" applyNumberFormat="0" applyBorder="0" applyAlignment="0" applyProtection="0"/>
    <xf numFmtId="0" fontId="76" fillId="0" borderId="5" applyNumberFormat="0" applyFill="0" applyAlignment="0" applyProtection="0"/>
    <xf numFmtId="0" fontId="38" fillId="0" borderId="6" applyNumberFormat="0" applyFill="0" applyAlignment="0" applyProtection="0"/>
    <xf numFmtId="0" fontId="76" fillId="0" borderId="5" applyNumberFormat="0" applyFill="0" applyAlignment="0" applyProtection="0"/>
    <xf numFmtId="0" fontId="38" fillId="0" borderId="6" applyNumberFormat="0" applyFill="0" applyAlignment="0" applyProtection="0"/>
    <xf numFmtId="0" fontId="77" fillId="0" borderId="7" applyNumberFormat="0" applyFill="0" applyAlignment="0" applyProtection="0"/>
    <xf numFmtId="0" fontId="39" fillId="0" borderId="8" applyNumberFormat="0" applyFill="0" applyAlignment="0" applyProtection="0"/>
    <xf numFmtId="0" fontId="77" fillId="0" borderId="7" applyNumberFormat="0" applyFill="0" applyAlignment="0" applyProtection="0"/>
    <xf numFmtId="0" fontId="39" fillId="0" borderId="8" applyNumberFormat="0" applyFill="0" applyAlignment="0" applyProtection="0"/>
    <xf numFmtId="0" fontId="78" fillId="0" borderId="9" applyNumberFormat="0" applyFill="0" applyAlignment="0" applyProtection="0"/>
    <xf numFmtId="0" fontId="40" fillId="0" borderId="10" applyNumberFormat="0" applyFill="0" applyAlignment="0" applyProtection="0"/>
    <xf numFmtId="0" fontId="78" fillId="0" borderId="9" applyNumberFormat="0" applyFill="0" applyAlignment="0" applyProtection="0"/>
    <xf numFmtId="0" fontId="40" fillId="0" borderId="10" applyNumberFormat="0" applyFill="0" applyAlignment="0" applyProtection="0"/>
    <xf numFmtId="0" fontId="78"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40" fillId="0" borderId="0" applyNumberFormat="0" applyFill="0" applyBorder="0" applyAlignment="0" applyProtection="0"/>
    <xf numFmtId="0" fontId="79" fillId="0" borderId="0" applyNumberFormat="0" applyFill="0" applyBorder="0" applyAlignment="0" applyProtection="0"/>
    <xf numFmtId="0" fontId="74" fillId="0" borderId="0" applyNumberFormat="0" applyFill="0" applyBorder="0" applyAlignment="0" applyProtection="0"/>
    <xf numFmtId="0" fontId="79" fillId="0" borderId="0" applyNumberFormat="0" applyFill="0" applyBorder="0" applyAlignment="0" applyProtection="0"/>
    <xf numFmtId="0" fontId="80" fillId="50" borderId="1" applyNumberFormat="0" applyAlignment="0" applyProtection="0"/>
    <xf numFmtId="0" fontId="41" fillId="13" borderId="2" applyNumberFormat="0" applyAlignment="0" applyProtection="0"/>
    <xf numFmtId="0" fontId="80" fillId="50" borderId="1" applyNumberFormat="0" applyAlignment="0" applyProtection="0"/>
    <xf numFmtId="0" fontId="41" fillId="13" borderId="2" applyNumberFormat="0" applyAlignment="0" applyProtection="0"/>
    <xf numFmtId="0" fontId="81" fillId="0" borderId="11" applyNumberFormat="0" applyFill="0" applyAlignment="0" applyProtection="0"/>
    <xf numFmtId="0" fontId="42" fillId="0" borderId="12" applyNumberFormat="0" applyFill="0" applyAlignment="0" applyProtection="0"/>
    <xf numFmtId="0" fontId="81" fillId="0" borderId="11" applyNumberFormat="0" applyFill="0" applyAlignment="0" applyProtection="0"/>
    <xf numFmtId="0" fontId="42" fillId="0" borderId="12" applyNumberFormat="0" applyFill="0" applyAlignment="0" applyProtection="0"/>
    <xf numFmtId="169" fontId="3" fillId="0" borderId="0" applyFon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0" fontId="82" fillId="51" borderId="0" applyNumberFormat="0" applyBorder="0" applyAlignment="0" applyProtection="0"/>
    <xf numFmtId="0" fontId="43" fillId="52" borderId="0" applyNumberFormat="0" applyBorder="0" applyAlignment="0" applyProtection="0"/>
    <xf numFmtId="0" fontId="82"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3" fillId="45" borderId="15" applyNumberFormat="0" applyAlignment="0" applyProtection="0"/>
    <xf numFmtId="0" fontId="44" fillId="46" borderId="16" applyNumberFormat="0" applyAlignment="0" applyProtection="0"/>
    <xf numFmtId="0" fontId="83"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83"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4" fillId="0" borderId="0" applyNumberFormat="0" applyFill="0" applyBorder="0" applyAlignment="0" applyProtection="0"/>
    <xf numFmtId="0" fontId="46" fillId="0" borderId="0" applyNumberFormat="0" applyFill="0" applyBorder="0" applyAlignment="0" applyProtection="0"/>
    <xf numFmtId="0" fontId="84" fillId="0" borderId="0" applyNumberFormat="0" applyFill="0" applyBorder="0" applyAlignment="0" applyProtection="0"/>
    <xf numFmtId="0" fontId="46" fillId="0" borderId="0" applyNumberFormat="0" applyFill="0" applyBorder="0" applyAlignment="0" applyProtection="0"/>
    <xf numFmtId="0" fontId="85" fillId="0" borderId="17" applyNumberFormat="0" applyFill="0" applyAlignment="0" applyProtection="0"/>
    <xf numFmtId="0" fontId="47" fillId="0" borderId="18" applyNumberFormat="0" applyFill="0" applyAlignment="0" applyProtection="0"/>
    <xf numFmtId="0" fontId="85" fillId="0" borderId="17" applyNumberFormat="0" applyFill="0" applyAlignment="0" applyProtection="0"/>
    <xf numFmtId="0" fontId="47" fillId="0" borderId="18" applyNumberFormat="0" applyFill="0" applyAlignment="0" applyProtection="0"/>
    <xf numFmtId="0" fontId="86" fillId="0" borderId="0" applyNumberFormat="0" applyFill="0" applyBorder="0" applyAlignment="0" applyProtection="0"/>
    <xf numFmtId="0" fontId="48" fillId="0" borderId="0" applyNumberFormat="0" applyFill="0" applyBorder="0" applyAlignment="0" applyProtection="0"/>
    <xf numFmtId="0" fontId="86" fillId="0" borderId="0" applyNumberFormat="0" applyFill="0" applyBorder="0" applyAlignment="0" applyProtection="0"/>
    <xf numFmtId="0" fontId="48" fillId="0" borderId="0" applyNumberFormat="0" applyFill="0" applyBorder="0" applyAlignment="0" applyProtection="0"/>
  </cellStyleXfs>
  <cellXfs count="252">
    <xf numFmtId="0" fontId="0" fillId="0" borderId="0" xfId="0" applyFont="1" applyAlignment="1">
      <alignment/>
    </xf>
    <xf numFmtId="0" fontId="4" fillId="0" borderId="0" xfId="0" applyFont="1" applyAlignment="1">
      <alignment/>
    </xf>
    <xf numFmtId="0" fontId="12" fillId="0" borderId="0" xfId="576" applyFont="1" applyFill="1" applyBorder="1" applyAlignment="1">
      <alignment wrapText="1"/>
      <protection/>
    </xf>
    <xf numFmtId="0" fontId="14" fillId="0" borderId="0" xfId="576" applyFont="1" applyFill="1" applyBorder="1" applyAlignment="1">
      <alignment horizontal="center" wrapText="1"/>
      <protection/>
    </xf>
    <xf numFmtId="4" fontId="12" fillId="0" borderId="0" xfId="576" applyNumberFormat="1" applyFont="1" applyFill="1" applyBorder="1" applyAlignment="1">
      <alignment wrapText="1"/>
      <protection/>
    </xf>
    <xf numFmtId="0" fontId="12" fillId="0" borderId="0" xfId="576" applyFont="1" applyFill="1" applyBorder="1" applyAlignment="1">
      <alignment horizontal="center" wrapText="1"/>
      <protection/>
    </xf>
    <xf numFmtId="10" fontId="12" fillId="0" borderId="0" xfId="576" applyNumberFormat="1" applyFont="1" applyFill="1" applyBorder="1" applyAlignment="1">
      <alignment horizontal="center" wrapText="1"/>
      <protection/>
    </xf>
    <xf numFmtId="0" fontId="12" fillId="0" borderId="0" xfId="576" applyFont="1" applyBorder="1">
      <alignment/>
      <protection/>
    </xf>
    <xf numFmtId="0" fontId="12" fillId="0" borderId="0" xfId="576" applyFont="1" applyFill="1" applyBorder="1">
      <alignment/>
      <protection/>
    </xf>
    <xf numFmtId="10" fontId="12" fillId="0" borderId="0" xfId="576" applyNumberFormat="1" applyFont="1" applyFill="1" applyBorder="1" applyAlignment="1">
      <alignment horizontal="right" wrapText="1"/>
      <protection/>
    </xf>
    <xf numFmtId="0" fontId="12" fillId="0" borderId="0" xfId="576" applyFont="1" applyFill="1">
      <alignment/>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5" fontId="12" fillId="0" borderId="0" xfId="588" applyNumberFormat="1" applyFont="1" applyAlignment="1">
      <alignment/>
    </xf>
    <xf numFmtId="0" fontId="12" fillId="55" borderId="0" xfId="576" applyFont="1" applyFill="1">
      <alignment/>
      <protection/>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576" applyFont="1" applyFill="1">
      <alignment/>
      <protection/>
    </xf>
    <xf numFmtId="0" fontId="14" fillId="55" borderId="0" xfId="576" applyFont="1" applyFill="1" applyAlignment="1">
      <alignment/>
      <protection/>
    </xf>
    <xf numFmtId="0" fontId="16" fillId="55" borderId="0" xfId="576" applyFont="1" applyFill="1" applyAlignment="1">
      <alignment/>
      <protection/>
    </xf>
    <xf numFmtId="0" fontId="12" fillId="55" borderId="0" xfId="576" applyFont="1" applyFill="1" applyAlignment="1">
      <alignment wrapText="1"/>
      <protection/>
    </xf>
    <xf numFmtId="0" fontId="12" fillId="55" borderId="0" xfId="576" applyFont="1" applyFill="1" applyBorder="1" applyAlignment="1">
      <alignment wrapText="1"/>
      <protection/>
    </xf>
    <xf numFmtId="0" fontId="17" fillId="55" borderId="0" xfId="576" applyFont="1" applyFill="1" applyBorder="1" applyAlignment="1">
      <alignment horizontal="center" wrapText="1"/>
      <protection/>
    </xf>
    <xf numFmtId="0" fontId="14" fillId="55" borderId="0" xfId="576" applyFont="1" applyFill="1" applyBorder="1" applyAlignment="1">
      <alignment horizontal="center" wrapText="1"/>
      <protection/>
    </xf>
    <xf numFmtId="4" fontId="12" fillId="55" borderId="0" xfId="576" applyNumberFormat="1" applyFont="1" applyFill="1" applyBorder="1" applyAlignment="1">
      <alignment wrapText="1"/>
      <protection/>
    </xf>
    <xf numFmtId="4" fontId="15" fillId="55" borderId="0" xfId="576" applyNumberFormat="1" applyFont="1" applyFill="1" applyBorder="1" applyAlignment="1">
      <alignment wrapText="1"/>
      <protection/>
    </xf>
    <xf numFmtId="0" fontId="12" fillId="55" borderId="0" xfId="576" applyFont="1" applyFill="1" applyBorder="1">
      <alignment/>
      <protection/>
    </xf>
    <xf numFmtId="4" fontId="14" fillId="55" borderId="0" xfId="576" applyNumberFormat="1" applyFont="1" applyFill="1" applyBorder="1" applyAlignment="1">
      <alignment horizontal="center" wrapText="1"/>
      <protection/>
    </xf>
    <xf numFmtId="49" fontId="12" fillId="55" borderId="0" xfId="576" applyNumberFormat="1" applyFont="1" applyFill="1" applyBorder="1" applyAlignment="1">
      <alignment horizontal="center" wrapText="1"/>
      <protection/>
    </xf>
    <xf numFmtId="178" fontId="12" fillId="55" borderId="0" xfId="576" applyNumberFormat="1" applyFont="1" applyFill="1" applyBorder="1" applyAlignment="1">
      <alignment wrapText="1"/>
      <protection/>
    </xf>
    <xf numFmtId="176" fontId="12" fillId="55" borderId="0" xfId="576" applyNumberFormat="1" applyFont="1" applyFill="1" applyBorder="1" applyAlignment="1">
      <alignment wrapText="1"/>
      <protection/>
    </xf>
    <xf numFmtId="0" fontId="0" fillId="55" borderId="0" xfId="0" applyFill="1" applyAlignment="1">
      <alignment/>
    </xf>
    <xf numFmtId="175" fontId="12" fillId="55" borderId="0" xfId="588" applyNumberFormat="1" applyFont="1" applyFill="1" applyAlignment="1">
      <alignment/>
    </xf>
    <xf numFmtId="10" fontId="12" fillId="55" borderId="0" xfId="576" applyNumberFormat="1" applyFont="1" applyFill="1" applyBorder="1" applyAlignment="1">
      <alignment wrapText="1"/>
      <protection/>
    </xf>
    <xf numFmtId="175" fontId="12" fillId="55" borderId="0" xfId="576" applyNumberFormat="1" applyFont="1" applyFill="1" applyBorder="1" applyAlignment="1">
      <alignment wrapText="1"/>
      <protection/>
    </xf>
    <xf numFmtId="175" fontId="12" fillId="55" borderId="0" xfId="588" applyNumberFormat="1" applyFont="1" applyFill="1" applyBorder="1" applyAlignment="1">
      <alignment/>
    </xf>
    <xf numFmtId="49" fontId="16" fillId="55" borderId="0" xfId="576" applyNumberFormat="1" applyFont="1" applyFill="1" applyBorder="1" applyAlignment="1">
      <alignment/>
      <protection/>
    </xf>
    <xf numFmtId="4" fontId="12" fillId="55" borderId="0" xfId="576" applyNumberFormat="1" applyFont="1" applyFill="1">
      <alignment/>
      <protection/>
    </xf>
    <xf numFmtId="0" fontId="14" fillId="55" borderId="0" xfId="576" applyFont="1" applyFill="1" applyBorder="1" applyAlignment="1">
      <alignment wrapText="1"/>
      <protection/>
    </xf>
    <xf numFmtId="40" fontId="12" fillId="55" borderId="0" xfId="576" applyNumberFormat="1" applyFont="1" applyFill="1">
      <alignment/>
      <protection/>
    </xf>
    <xf numFmtId="0" fontId="20" fillId="55" borderId="0" xfId="576" applyFont="1" applyFill="1" applyAlignment="1">
      <alignment/>
      <protection/>
    </xf>
    <xf numFmtId="0" fontId="15" fillId="55" borderId="0" xfId="576" applyFont="1" applyFill="1" applyAlignment="1">
      <alignment wrapText="1"/>
      <protection/>
    </xf>
    <xf numFmtId="3" fontId="12" fillId="55" borderId="0" xfId="576" applyNumberFormat="1" applyFont="1" applyFill="1" applyBorder="1">
      <alignment/>
      <protection/>
    </xf>
    <xf numFmtId="0" fontId="14" fillId="55" borderId="0" xfId="576" applyFont="1" applyFill="1">
      <alignment/>
      <protection/>
    </xf>
    <xf numFmtId="4" fontId="15" fillId="55" borderId="0" xfId="576" applyNumberFormat="1" applyFont="1" applyFill="1">
      <alignment/>
      <protection/>
    </xf>
    <xf numFmtId="180" fontId="15" fillId="55" borderId="0" xfId="576" applyNumberFormat="1" applyFont="1" applyFill="1" applyBorder="1">
      <alignment/>
      <protection/>
    </xf>
    <xf numFmtId="49" fontId="14" fillId="55" borderId="0" xfId="576" applyNumberFormat="1" applyFont="1" applyFill="1" applyBorder="1" applyAlignment="1">
      <alignment horizontal="center" vertical="center" wrapText="1"/>
      <protection/>
    </xf>
    <xf numFmtId="4" fontId="14" fillId="55" borderId="0" xfId="576" applyNumberFormat="1" applyFont="1" applyFill="1" applyBorder="1" applyAlignment="1">
      <alignment horizontal="center" vertical="center" wrapText="1"/>
      <protection/>
    </xf>
    <xf numFmtId="0" fontId="21" fillId="55" borderId="0" xfId="0" applyFont="1" applyFill="1" applyAlignment="1">
      <alignment/>
    </xf>
    <xf numFmtId="0" fontId="22" fillId="55" borderId="0" xfId="0" applyFont="1" applyFill="1" applyAlignment="1">
      <alignment wrapText="1"/>
    </xf>
    <xf numFmtId="175" fontId="12" fillId="56" borderId="20" xfId="588" applyNumberFormat="1" applyFont="1" applyFill="1" applyBorder="1" applyAlignment="1">
      <alignment/>
    </xf>
    <xf numFmtId="175" fontId="14" fillId="56" borderId="21" xfId="588"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2" fillId="55" borderId="0" xfId="576" applyFont="1" applyFill="1">
      <alignment/>
      <protection/>
    </xf>
    <xf numFmtId="0" fontId="21" fillId="55" borderId="0" xfId="576" applyFont="1" applyFill="1" applyAlignment="1">
      <alignment/>
      <protection/>
    </xf>
    <xf numFmtId="0" fontId="24" fillId="35" borderId="0" xfId="576" applyFont="1" applyFill="1" applyBorder="1" applyAlignment="1">
      <alignment wrapText="1"/>
      <protection/>
    </xf>
    <xf numFmtId="0" fontId="24" fillId="35" borderId="0" xfId="576" applyFont="1" applyFill="1" applyBorder="1" applyAlignment="1">
      <alignment horizontal="center" wrapText="1"/>
      <protection/>
    </xf>
    <xf numFmtId="49" fontId="12" fillId="56" borderId="22" xfId="576" applyNumberFormat="1" applyFont="1" applyFill="1" applyBorder="1" applyAlignment="1">
      <alignment wrapText="1"/>
      <protection/>
    </xf>
    <xf numFmtId="49" fontId="12" fillId="56" borderId="22" xfId="576" applyNumberFormat="1" applyFont="1" applyFill="1" applyBorder="1" applyAlignment="1">
      <alignment horizontal="center" wrapText="1"/>
      <protection/>
    </xf>
    <xf numFmtId="181" fontId="12" fillId="56" borderId="22" xfId="576" applyNumberFormat="1" applyFont="1" applyFill="1" applyBorder="1" applyAlignment="1">
      <alignment wrapText="1"/>
      <protection/>
    </xf>
    <xf numFmtId="3" fontId="12" fillId="56" borderId="22" xfId="576" applyNumberFormat="1" applyFont="1" applyFill="1" applyBorder="1" applyAlignment="1">
      <alignment wrapText="1"/>
      <protection/>
    </xf>
    <xf numFmtId="0" fontId="12" fillId="56" borderId="22" xfId="576" applyFont="1" applyFill="1" applyBorder="1" applyAlignment="1">
      <alignment wrapText="1"/>
      <protection/>
    </xf>
    <xf numFmtId="177" fontId="12" fillId="56" borderId="22" xfId="576" applyNumberFormat="1" applyFont="1" applyFill="1" applyBorder="1" applyAlignment="1">
      <alignment wrapText="1"/>
      <protection/>
    </xf>
    <xf numFmtId="4" fontId="12" fillId="56" borderId="22" xfId="576" applyNumberFormat="1" applyFont="1" applyFill="1" applyBorder="1" applyAlignment="1">
      <alignment wrapText="1"/>
      <protection/>
    </xf>
    <xf numFmtId="175" fontId="12" fillId="56" borderId="22" xfId="576" applyNumberFormat="1" applyFont="1" applyFill="1" applyBorder="1" applyAlignment="1">
      <alignment horizontal="right" wrapText="1"/>
      <protection/>
    </xf>
    <xf numFmtId="175" fontId="12" fillId="56" borderId="22" xfId="588" applyNumberFormat="1" applyFont="1" applyFill="1" applyBorder="1" applyAlignment="1">
      <alignment/>
    </xf>
    <xf numFmtId="49" fontId="12" fillId="56" borderId="20" xfId="576" applyNumberFormat="1" applyFont="1" applyFill="1" applyBorder="1" applyAlignment="1">
      <alignment wrapText="1"/>
      <protection/>
    </xf>
    <xf numFmtId="49" fontId="12" fillId="56" borderId="20" xfId="576" applyNumberFormat="1" applyFont="1" applyFill="1" applyBorder="1" applyAlignment="1">
      <alignment horizontal="center" wrapText="1"/>
      <protection/>
    </xf>
    <xf numFmtId="181" fontId="12" fillId="56" borderId="20" xfId="576" applyNumberFormat="1" applyFont="1" applyFill="1" applyBorder="1" applyAlignment="1">
      <alignment wrapText="1"/>
      <protection/>
    </xf>
    <xf numFmtId="3" fontId="12" fillId="56" borderId="20" xfId="576" applyNumberFormat="1" applyFont="1" applyFill="1" applyBorder="1" applyAlignment="1">
      <alignment wrapText="1"/>
      <protection/>
    </xf>
    <xf numFmtId="0" fontId="12" fillId="56" borderId="20" xfId="576" applyFont="1" applyFill="1" applyBorder="1" applyAlignment="1">
      <alignment wrapText="1"/>
      <protection/>
    </xf>
    <xf numFmtId="177" fontId="12" fillId="56" borderId="20" xfId="576" applyNumberFormat="1" applyFont="1" applyFill="1" applyBorder="1" applyAlignment="1">
      <alignment wrapText="1"/>
      <protection/>
    </xf>
    <xf numFmtId="4" fontId="12" fillId="56" borderId="20" xfId="576" applyNumberFormat="1" applyFont="1" applyFill="1" applyBorder="1" applyAlignment="1">
      <alignment wrapText="1"/>
      <protection/>
    </xf>
    <xf numFmtId="175" fontId="12" fillId="56" borderId="20" xfId="576" applyNumberFormat="1" applyFont="1" applyFill="1" applyBorder="1" applyAlignment="1">
      <alignment horizontal="right" wrapText="1"/>
      <protection/>
    </xf>
    <xf numFmtId="179" fontId="12" fillId="56" borderId="20" xfId="576" applyNumberFormat="1" applyFont="1" applyFill="1" applyBorder="1" applyAlignment="1">
      <alignment wrapText="1"/>
      <protection/>
    </xf>
    <xf numFmtId="179" fontId="12" fillId="56" borderId="20" xfId="576" applyNumberFormat="1" applyFont="1" applyFill="1" applyBorder="1" applyAlignment="1">
      <alignment horizontal="center" wrapText="1"/>
      <protection/>
    </xf>
    <xf numFmtId="0" fontId="12" fillId="56" borderId="20" xfId="576" applyFont="1" applyFill="1" applyBorder="1">
      <alignment/>
      <protection/>
    </xf>
    <xf numFmtId="0" fontId="19" fillId="56" borderId="20" xfId="576" applyFont="1" applyFill="1" applyBorder="1">
      <alignment/>
      <protection/>
    </xf>
    <xf numFmtId="49" fontId="14" fillId="56" borderId="21" xfId="576" applyNumberFormat="1" applyFont="1" applyFill="1" applyBorder="1" applyAlignment="1">
      <alignment wrapText="1"/>
      <protection/>
    </xf>
    <xf numFmtId="49" fontId="12" fillId="56" borderId="21" xfId="576" applyNumberFormat="1" applyFont="1" applyFill="1" applyBorder="1" applyAlignment="1">
      <alignment horizontal="center" wrapText="1"/>
      <protection/>
    </xf>
    <xf numFmtId="178" fontId="12" fillId="56" borderId="21" xfId="576" applyNumberFormat="1" applyFont="1" applyFill="1" applyBorder="1" applyAlignment="1">
      <alignment wrapText="1"/>
      <protection/>
    </xf>
    <xf numFmtId="4" fontId="12" fillId="56" borderId="21" xfId="576" applyNumberFormat="1" applyFont="1" applyFill="1" applyBorder="1" applyAlignment="1">
      <alignment wrapText="1"/>
      <protection/>
    </xf>
    <xf numFmtId="0" fontId="12" fillId="56" borderId="21" xfId="576" applyFont="1" applyFill="1" applyBorder="1">
      <alignment/>
      <protection/>
    </xf>
    <xf numFmtId="176" fontId="12" fillId="56" borderId="21" xfId="576" applyNumberFormat="1" applyFont="1" applyFill="1" applyBorder="1" applyAlignment="1">
      <alignment wrapText="1"/>
      <protection/>
    </xf>
    <xf numFmtId="4" fontId="14" fillId="56" borderId="21" xfId="576" applyNumberFormat="1" applyFont="1" applyFill="1" applyBorder="1" applyAlignment="1">
      <alignment wrapText="1"/>
      <protection/>
    </xf>
    <xf numFmtId="10" fontId="12" fillId="56" borderId="21" xfId="576" applyNumberFormat="1" applyFont="1" applyFill="1" applyBorder="1" applyAlignment="1">
      <alignment wrapText="1"/>
      <protection/>
    </xf>
    <xf numFmtId="179" fontId="12" fillId="56" borderId="22" xfId="576" applyNumberFormat="1" applyFont="1" applyFill="1" applyBorder="1" applyAlignment="1">
      <alignment wrapText="1"/>
      <protection/>
    </xf>
    <xf numFmtId="0" fontId="12" fillId="56" borderId="22" xfId="576" applyFont="1" applyFill="1" applyBorder="1">
      <alignment/>
      <protection/>
    </xf>
    <xf numFmtId="4" fontId="12" fillId="56" borderId="20" xfId="576" applyNumberFormat="1" applyFont="1" applyFill="1" applyBorder="1">
      <alignment/>
      <protection/>
    </xf>
    <xf numFmtId="0" fontId="14" fillId="56" borderId="21" xfId="576" applyFont="1" applyFill="1" applyBorder="1">
      <alignment/>
      <protection/>
    </xf>
    <xf numFmtId="4" fontId="14" fillId="56" borderId="21" xfId="576" applyNumberFormat="1" applyFont="1" applyFill="1" applyBorder="1">
      <alignment/>
      <protection/>
    </xf>
    <xf numFmtId="4" fontId="12" fillId="56" borderId="22" xfId="576" applyNumberFormat="1" applyFont="1" applyFill="1" applyBorder="1">
      <alignment/>
      <protection/>
    </xf>
    <xf numFmtId="3" fontId="12" fillId="56" borderId="20" xfId="576" applyNumberFormat="1" applyFont="1" applyFill="1" applyBorder="1">
      <alignment/>
      <protection/>
    </xf>
    <xf numFmtId="177" fontId="12" fillId="56" borderId="20" xfId="576" applyNumberFormat="1" applyFont="1" applyFill="1" applyBorder="1">
      <alignment/>
      <protection/>
    </xf>
    <xf numFmtId="3" fontId="14" fillId="56" borderId="21" xfId="576" applyNumberFormat="1" applyFont="1" applyFill="1" applyBorder="1">
      <alignment/>
      <protection/>
    </xf>
    <xf numFmtId="9" fontId="14" fillId="56" borderId="21" xfId="588" applyFont="1" applyFill="1" applyBorder="1" applyAlignment="1">
      <alignment/>
    </xf>
    <xf numFmtId="0" fontId="27" fillId="55" borderId="0" xfId="576" applyFont="1" applyFill="1" applyAlignment="1">
      <alignment vertical="center"/>
      <protection/>
    </xf>
    <xf numFmtId="0" fontId="24" fillId="35" borderId="0" xfId="576" applyFont="1" applyFill="1" applyBorder="1" applyAlignment="1">
      <alignment horizontal="left"/>
      <protection/>
    </xf>
    <xf numFmtId="0" fontId="23" fillId="35" borderId="0" xfId="576" applyFont="1" applyFill="1" applyBorder="1">
      <alignment/>
      <protection/>
    </xf>
    <xf numFmtId="4" fontId="14" fillId="55" borderId="0" xfId="576" applyNumberFormat="1" applyFont="1" applyFill="1">
      <alignment/>
      <protection/>
    </xf>
    <xf numFmtId="0" fontId="9" fillId="55" borderId="0" xfId="0" applyFont="1" applyFill="1" applyBorder="1" applyAlignment="1">
      <alignment/>
    </xf>
    <xf numFmtId="186" fontId="12" fillId="55" borderId="0" xfId="576" applyNumberFormat="1" applyFont="1" applyFill="1" applyBorder="1" applyAlignment="1">
      <alignment horizontal="center" vertical="center"/>
      <protection/>
    </xf>
    <xf numFmtId="0" fontId="11"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9" fillId="55" borderId="27" xfId="0" applyFont="1" applyFill="1" applyBorder="1" applyAlignment="1">
      <alignment/>
    </xf>
    <xf numFmtId="0" fontId="28" fillId="55" borderId="26" xfId="0" applyFont="1" applyFill="1" applyBorder="1" applyAlignment="1">
      <alignment/>
    </xf>
    <xf numFmtId="0" fontId="9" fillId="55" borderId="0" xfId="0" applyFont="1" applyFill="1" applyBorder="1" applyAlignment="1">
      <alignment horizontal="right"/>
    </xf>
    <xf numFmtId="0" fontId="5" fillId="55" borderId="28" xfId="574" applyFont="1" applyFill="1" applyBorder="1" applyAlignment="1">
      <alignment horizontal="center" vertical="center" wrapText="1"/>
      <protection/>
    </xf>
    <xf numFmtId="0" fontId="5" fillId="55" borderId="19" xfId="574" applyFont="1" applyFill="1" applyBorder="1" applyAlignment="1">
      <alignment horizontal="center" vertical="center" wrapText="1"/>
      <protection/>
    </xf>
    <xf numFmtId="0" fontId="9" fillId="55" borderId="19" xfId="0" applyFont="1" applyFill="1" applyBorder="1" applyAlignment="1">
      <alignment/>
    </xf>
    <xf numFmtId="0" fontId="7" fillId="55" borderId="19" xfId="574" applyFont="1" applyFill="1" applyBorder="1" applyAlignment="1">
      <alignment horizontal="center" vertical="center" wrapText="1"/>
      <protection/>
    </xf>
    <xf numFmtId="0" fontId="6" fillId="55" borderId="19" xfId="575"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8" xfId="0" applyFont="1" applyFill="1" applyBorder="1" applyAlignment="1">
      <alignment vertical="center"/>
    </xf>
    <xf numFmtId="0" fontId="5" fillId="55" borderId="28" xfId="574" applyFont="1" applyFill="1" applyBorder="1">
      <alignment/>
      <protection/>
    </xf>
    <xf numFmtId="0" fontId="5" fillId="55" borderId="19" xfId="574"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9" xfId="0" applyFont="1" applyFill="1" applyBorder="1" applyAlignment="1">
      <alignment/>
    </xf>
    <xf numFmtId="10" fontId="8" fillId="55" borderId="30" xfId="593" applyNumberFormat="1" applyFont="1" applyFill="1" applyBorder="1" applyAlignment="1">
      <alignment/>
    </xf>
    <xf numFmtId="0" fontId="9" fillId="55" borderId="30" xfId="0" applyFont="1" applyFill="1" applyBorder="1" applyAlignment="1">
      <alignment/>
    </xf>
    <xf numFmtId="0" fontId="9" fillId="55" borderId="31"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574" applyFont="1" applyFill="1" applyBorder="1" applyAlignment="1">
      <alignment horizontal="left" vertical="center" wrapText="1"/>
      <protection/>
    </xf>
    <xf numFmtId="3" fontId="5" fillId="56" borderId="19" xfId="574" applyNumberFormat="1" applyFont="1" applyFill="1" applyBorder="1" applyAlignment="1">
      <alignment horizontal="right" vertical="center" wrapText="1"/>
      <protection/>
    </xf>
    <xf numFmtId="0" fontId="6" fillId="56" borderId="19" xfId="575" applyFont="1" applyFill="1" applyBorder="1" applyAlignment="1">
      <alignment horizontal="left"/>
      <protection/>
    </xf>
    <xf numFmtId="3" fontId="6" fillId="56" borderId="19" xfId="574"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574" applyFont="1" applyFill="1" applyBorder="1">
      <alignment/>
      <protection/>
    </xf>
    <xf numFmtId="176" fontId="9" fillId="55" borderId="0" xfId="0" applyNumberFormat="1" applyFont="1" applyFill="1" applyBorder="1" applyAlignment="1">
      <alignment/>
    </xf>
    <xf numFmtId="3" fontId="9" fillId="0" borderId="0" xfId="0" applyNumberFormat="1" applyFont="1" applyAlignment="1">
      <alignment/>
    </xf>
    <xf numFmtId="0" fontId="12" fillId="56" borderId="22" xfId="0" applyFont="1" applyFill="1" applyBorder="1" applyAlignment="1">
      <alignment horizontal="left" vertical="center"/>
    </xf>
    <xf numFmtId="10" fontId="12" fillId="56" borderId="22" xfId="588" applyNumberFormat="1" applyFont="1" applyFill="1" applyBorder="1" applyAlignment="1">
      <alignment wrapText="1"/>
    </xf>
    <xf numFmtId="10" fontId="12" fillId="56" borderId="20" xfId="588" applyNumberFormat="1" applyFont="1" applyFill="1" applyBorder="1" applyAlignment="1">
      <alignment wrapText="1"/>
    </xf>
    <xf numFmtId="10" fontId="12" fillId="56" borderId="20" xfId="588" applyNumberFormat="1" applyFont="1" applyFill="1" applyBorder="1" applyAlignment="1">
      <alignment/>
    </xf>
    <xf numFmtId="10" fontId="12" fillId="56" borderId="22" xfId="588" applyNumberFormat="1" applyFont="1" applyFill="1" applyBorder="1" applyAlignment="1">
      <alignment/>
    </xf>
    <xf numFmtId="3" fontId="12" fillId="56" borderId="21" xfId="576" applyNumberFormat="1" applyFont="1" applyFill="1" applyBorder="1">
      <alignment/>
      <protection/>
    </xf>
    <xf numFmtId="174" fontId="9" fillId="0" borderId="0" xfId="146" applyNumberFormat="1" applyFont="1" applyAlignment="1">
      <alignment/>
    </xf>
    <xf numFmtId="0" fontId="87" fillId="0" borderId="0" xfId="0" applyFont="1" applyAlignment="1">
      <alignment/>
    </xf>
    <xf numFmtId="188" fontId="6" fillId="56" borderId="19" xfId="574" applyNumberFormat="1" applyFont="1" applyFill="1" applyBorder="1" applyAlignment="1">
      <alignment horizontal="right"/>
      <protection/>
    </xf>
    <xf numFmtId="188" fontId="6" fillId="56" borderId="19" xfId="170" applyNumberFormat="1" applyFont="1" applyFill="1" applyBorder="1" applyAlignment="1">
      <alignment horizontal="right"/>
    </xf>
    <xf numFmtId="0" fontId="12" fillId="57" borderId="0" xfId="576" applyFont="1" applyFill="1" applyAlignment="1">
      <alignment wrapText="1"/>
      <protection/>
    </xf>
    <xf numFmtId="0" fontId="12" fillId="57" borderId="0" xfId="576" applyFont="1" applyFill="1">
      <alignment/>
      <protection/>
    </xf>
    <xf numFmtId="176" fontId="12" fillId="56" borderId="21" xfId="576" applyNumberFormat="1" applyFont="1" applyFill="1" applyBorder="1">
      <alignment/>
      <protection/>
    </xf>
    <xf numFmtId="0" fontId="88" fillId="0" borderId="0" xfId="520" applyFont="1" applyFill="1" applyBorder="1">
      <alignment/>
      <protection/>
    </xf>
    <xf numFmtId="0" fontId="89" fillId="0" borderId="0" xfId="576" applyFont="1" applyAlignment="1">
      <alignment horizontal="center"/>
      <protection/>
    </xf>
    <xf numFmtId="171" fontId="90" fillId="0" borderId="0" xfId="576" applyNumberFormat="1" applyFont="1">
      <alignment/>
      <protection/>
    </xf>
    <xf numFmtId="0" fontId="14" fillId="0" borderId="0" xfId="576" applyFont="1" applyAlignment="1">
      <alignment horizontal="right"/>
      <protection/>
    </xf>
    <xf numFmtId="0" fontId="14" fillId="0" borderId="0" xfId="576" applyFont="1">
      <alignment/>
      <protection/>
    </xf>
    <xf numFmtId="0" fontId="27" fillId="55" borderId="0" xfId="576" applyFont="1" applyFill="1" applyAlignment="1">
      <alignment/>
      <protection/>
    </xf>
    <xf numFmtId="196" fontId="12" fillId="55" borderId="0" xfId="576" applyNumberFormat="1" applyFont="1" applyFill="1" applyBorder="1">
      <alignment/>
      <protection/>
    </xf>
    <xf numFmtId="0" fontId="88" fillId="0" borderId="0" xfId="555" applyFont="1" applyFill="1">
      <alignment/>
      <protection/>
    </xf>
    <xf numFmtId="179" fontId="12" fillId="0" borderId="0" xfId="576" applyNumberFormat="1" applyFont="1" applyFill="1" applyBorder="1" applyAlignment="1">
      <alignment wrapText="1"/>
      <protection/>
    </xf>
    <xf numFmtId="0" fontId="12" fillId="55" borderId="0" xfId="576" applyFont="1" applyFill="1" applyAlignment="1">
      <alignment/>
      <protection/>
    </xf>
    <xf numFmtId="0" fontId="12" fillId="58" borderId="0" xfId="576" applyFont="1" applyFill="1" applyBorder="1">
      <alignment/>
      <protection/>
    </xf>
    <xf numFmtId="171" fontId="12" fillId="57" borderId="0" xfId="146" applyFont="1" applyFill="1" applyAlignment="1">
      <alignment/>
    </xf>
    <xf numFmtId="3" fontId="12" fillId="55" borderId="0" xfId="576" applyNumberFormat="1" applyFont="1" applyFill="1">
      <alignment/>
      <protection/>
    </xf>
    <xf numFmtId="171" fontId="14" fillId="55" borderId="0" xfId="146" applyFont="1" applyFill="1" applyBorder="1" applyAlignment="1">
      <alignment horizontal="center" vertical="center" wrapText="1"/>
    </xf>
    <xf numFmtId="0" fontId="12" fillId="57" borderId="0" xfId="576" applyFont="1" applyFill="1" applyAlignment="1">
      <alignment wrapText="1"/>
      <protection/>
    </xf>
    <xf numFmtId="15" fontId="21" fillId="55" borderId="0" xfId="0" applyNumberFormat="1" applyFont="1" applyFill="1" applyAlignment="1">
      <alignment horizontal="left"/>
    </xf>
    <xf numFmtId="49" fontId="12" fillId="58" borderId="0" xfId="576" applyNumberFormat="1" applyFont="1" applyFill="1" applyBorder="1" applyAlignment="1">
      <alignment vertical="top" wrapText="1"/>
      <protection/>
    </xf>
    <xf numFmtId="4" fontId="91" fillId="58" borderId="0" xfId="0" applyNumberFormat="1" applyFont="1" applyFill="1" applyBorder="1" applyAlignment="1">
      <alignment wrapText="1"/>
    </xf>
    <xf numFmtId="175" fontId="91" fillId="58" borderId="0" xfId="0" applyNumberFormat="1" applyFont="1" applyFill="1" applyBorder="1" applyAlignment="1">
      <alignment wrapText="1"/>
    </xf>
    <xf numFmtId="171" fontId="12" fillId="58" borderId="0" xfId="146" applyFont="1" applyFill="1" applyAlignment="1">
      <alignment/>
    </xf>
    <xf numFmtId="0" fontId="0" fillId="58" borderId="0" xfId="0" applyFill="1" applyAlignment="1">
      <alignment vertical="top" wrapText="1"/>
    </xf>
    <xf numFmtId="4" fontId="91" fillId="58" borderId="0" xfId="177" applyNumberFormat="1" applyFont="1" applyFill="1" applyBorder="1" applyAlignment="1">
      <alignment wrapText="1"/>
    </xf>
    <xf numFmtId="49" fontId="12" fillId="57" borderId="0" xfId="576" applyNumberFormat="1" applyFont="1" applyFill="1" applyBorder="1" applyAlignment="1">
      <alignment horizontal="left" vertical="center" wrapText="1"/>
      <protection/>
    </xf>
    <xf numFmtId="0" fontId="0" fillId="0" borderId="0" xfId="0" applyAlignment="1">
      <alignment/>
    </xf>
    <xf numFmtId="4" fontId="0" fillId="0" borderId="0" xfId="0" applyNumberFormat="1" applyAlignment="1">
      <alignment/>
    </xf>
    <xf numFmtId="0" fontId="12" fillId="56" borderId="22" xfId="577" applyFont="1" applyFill="1" applyBorder="1" applyAlignment="1">
      <alignment wrapText="1"/>
      <protection/>
    </xf>
    <xf numFmtId="3" fontId="12" fillId="56" borderId="22" xfId="577" applyNumberFormat="1" applyFont="1" applyFill="1" applyBorder="1">
      <alignment/>
      <protection/>
    </xf>
    <xf numFmtId="181" fontId="12" fillId="56" borderId="22" xfId="577" applyNumberFormat="1" applyFont="1" applyFill="1" applyBorder="1" applyAlignment="1">
      <alignment wrapText="1"/>
      <protection/>
    </xf>
    <xf numFmtId="177" fontId="12" fillId="56" borderId="22" xfId="577" applyNumberFormat="1" applyFont="1" applyFill="1" applyBorder="1">
      <alignment/>
      <protection/>
    </xf>
    <xf numFmtId="4" fontId="12" fillId="56" borderId="22" xfId="577" applyNumberFormat="1" applyFont="1" applyFill="1" applyBorder="1">
      <alignment/>
      <protection/>
    </xf>
    <xf numFmtId="175" fontId="12" fillId="56" borderId="22" xfId="577" applyNumberFormat="1" applyFont="1" applyFill="1" applyBorder="1" applyAlignment="1">
      <alignment horizontal="right" wrapText="1"/>
      <protection/>
    </xf>
    <xf numFmtId="0" fontId="12" fillId="56" borderId="20" xfId="577" applyFont="1" applyFill="1" applyBorder="1" applyAlignment="1">
      <alignment wrapText="1"/>
      <protection/>
    </xf>
    <xf numFmtId="3" fontId="12" fillId="56" borderId="20" xfId="577" applyNumberFormat="1" applyFont="1" applyFill="1" applyBorder="1">
      <alignment/>
      <protection/>
    </xf>
    <xf numFmtId="181" fontId="12" fillId="56" borderId="20" xfId="577" applyNumberFormat="1" applyFont="1" applyFill="1" applyBorder="1" applyAlignment="1">
      <alignment wrapText="1"/>
      <protection/>
    </xf>
    <xf numFmtId="177" fontId="12" fillId="56" borderId="20" xfId="577" applyNumberFormat="1" applyFont="1" applyFill="1" applyBorder="1">
      <alignment/>
      <protection/>
    </xf>
    <xf numFmtId="4" fontId="12" fillId="56" borderId="20" xfId="577" applyNumberFormat="1" applyFont="1" applyFill="1" applyBorder="1">
      <alignment/>
      <protection/>
    </xf>
    <xf numFmtId="0" fontId="12" fillId="56" borderId="20" xfId="577" applyFont="1" applyFill="1" applyBorder="1">
      <alignment/>
      <protection/>
    </xf>
    <xf numFmtId="2" fontId="12" fillId="56" borderId="20" xfId="577" applyNumberFormat="1" applyFont="1" applyFill="1" applyBorder="1" applyAlignment="1">
      <alignment wrapText="1"/>
      <protection/>
    </xf>
    <xf numFmtId="0" fontId="12" fillId="55" borderId="0" xfId="577" applyFont="1" applyFill="1">
      <alignment/>
      <protection/>
    </xf>
    <xf numFmtId="0" fontId="12" fillId="56" borderId="20" xfId="0" applyFont="1" applyFill="1" applyBorder="1" applyAlignment="1">
      <alignment horizontal="left" vertical="center"/>
    </xf>
    <xf numFmtId="0" fontId="12" fillId="56" borderId="21" xfId="577" applyFont="1" applyFill="1" applyBorder="1">
      <alignment/>
      <protection/>
    </xf>
    <xf numFmtId="192" fontId="24" fillId="35" borderId="0" xfId="577" applyNumberFormat="1" applyFont="1" applyFill="1" applyBorder="1" applyAlignment="1">
      <alignment horizontal="center" wrapText="1"/>
      <protection/>
    </xf>
    <xf numFmtId="0" fontId="24" fillId="35" borderId="0" xfId="577" applyFont="1" applyFill="1" applyBorder="1" applyAlignment="1">
      <alignment horizontal="center"/>
      <protection/>
    </xf>
    <xf numFmtId="0" fontId="24" fillId="35" borderId="0" xfId="577" applyFont="1" applyFill="1" applyBorder="1" applyAlignment="1">
      <alignment horizontal="center" wrapText="1"/>
      <protection/>
    </xf>
    <xf numFmtId="0" fontId="24" fillId="35" borderId="0" xfId="577" applyFont="1" applyFill="1" applyBorder="1" applyAlignment="1">
      <alignment wrapText="1"/>
      <protection/>
    </xf>
    <xf numFmtId="0" fontId="85" fillId="0" borderId="0" xfId="0" applyFont="1" applyAlignment="1">
      <alignment/>
    </xf>
    <xf numFmtId="3" fontId="12" fillId="0" borderId="0" xfId="588" applyNumberFormat="1" applyFont="1" applyAlignment="1">
      <alignment/>
    </xf>
    <xf numFmtId="0" fontId="12" fillId="56" borderId="21" xfId="577" applyFont="1" applyFill="1" applyBorder="1" applyAlignment="1">
      <alignment/>
      <protection/>
    </xf>
    <xf numFmtId="175" fontId="12" fillId="56" borderId="22" xfId="588" applyNumberFormat="1" applyFont="1" applyFill="1" applyBorder="1" applyAlignment="1">
      <alignment/>
    </xf>
    <xf numFmtId="0" fontId="12" fillId="56" borderId="22" xfId="577" applyFont="1" applyFill="1" applyBorder="1" applyAlignment="1">
      <alignment/>
      <protection/>
    </xf>
    <xf numFmtId="0" fontId="0" fillId="0" borderId="0" xfId="0" applyAlignment="1">
      <alignment/>
    </xf>
    <xf numFmtId="4" fontId="12" fillId="55" borderId="0" xfId="577" applyNumberFormat="1" applyFont="1" applyFill="1">
      <alignment/>
      <protection/>
    </xf>
    <xf numFmtId="0" fontId="15" fillId="55" borderId="0" xfId="577" applyFont="1" applyFill="1">
      <alignment/>
      <protection/>
    </xf>
    <xf numFmtId="0" fontId="14" fillId="0" borderId="0" xfId="577" applyFont="1" applyAlignment="1">
      <alignment horizontal="right"/>
      <protection/>
    </xf>
    <xf numFmtId="4" fontId="14" fillId="0" borderId="0" xfId="577" applyNumberFormat="1" applyFont="1">
      <alignment/>
      <protection/>
    </xf>
    <xf numFmtId="0" fontId="14" fillId="55" borderId="0" xfId="577" applyFont="1" applyFill="1">
      <alignment/>
      <protection/>
    </xf>
    <xf numFmtId="40" fontId="12" fillId="55" borderId="0" xfId="577" applyNumberFormat="1" applyFont="1" applyFill="1">
      <alignment/>
      <protection/>
    </xf>
    <xf numFmtId="2" fontId="12" fillId="55" borderId="0" xfId="577" applyNumberFormat="1" applyFont="1" applyFill="1">
      <alignment/>
      <protection/>
    </xf>
    <xf numFmtId="4" fontId="15" fillId="55" borderId="0" xfId="577" applyNumberFormat="1" applyFont="1" applyFill="1">
      <alignment/>
      <protection/>
    </xf>
    <xf numFmtId="0" fontId="12" fillId="56" borderId="21" xfId="577" applyFont="1" applyFill="1" applyBorder="1" applyAlignment="1">
      <alignment vertical="center"/>
      <protection/>
    </xf>
    <xf numFmtId="0" fontId="0" fillId="0" borderId="0" xfId="0" applyAlignment="1">
      <alignment wrapText="1"/>
    </xf>
    <xf numFmtId="171" fontId="12" fillId="0" borderId="0" xfId="149" applyFont="1" applyAlignment="1">
      <alignment/>
    </xf>
    <xf numFmtId="0" fontId="14" fillId="56" borderId="0" xfId="0" applyFont="1" applyFill="1" applyBorder="1" applyAlignment="1">
      <alignment horizontal="left" vertical="center"/>
    </xf>
    <xf numFmtId="187" fontId="12" fillId="56" borderId="21" xfId="577" applyNumberFormat="1" applyFont="1" applyFill="1" applyBorder="1" applyAlignment="1">
      <alignment wrapText="1"/>
      <protection/>
    </xf>
    <xf numFmtId="3" fontId="12" fillId="56" borderId="0" xfId="577" applyNumberFormat="1" applyFont="1" applyFill="1" applyBorder="1">
      <alignment/>
      <protection/>
    </xf>
    <xf numFmtId="4" fontId="12" fillId="56" borderId="0" xfId="577" applyNumberFormat="1" applyFont="1" applyFill="1" applyBorder="1">
      <alignment/>
      <protection/>
    </xf>
    <xf numFmtId="171" fontId="12" fillId="56" borderId="0" xfId="577" applyNumberFormat="1" applyFont="1" applyFill="1" applyBorder="1">
      <alignment/>
      <protection/>
    </xf>
    <xf numFmtId="4" fontId="12" fillId="56" borderId="21" xfId="577" applyNumberFormat="1" applyFont="1" applyFill="1" applyBorder="1">
      <alignment/>
      <protection/>
    </xf>
    <xf numFmtId="4" fontId="14" fillId="56" borderId="0" xfId="577" applyNumberFormat="1" applyFont="1" applyFill="1" applyBorder="1">
      <alignment/>
      <protection/>
    </xf>
    <xf numFmtId="175" fontId="14" fillId="56" borderId="0" xfId="577" applyNumberFormat="1" applyFont="1" applyFill="1" applyBorder="1" applyAlignment="1">
      <alignment horizontal="right" wrapText="1"/>
      <protection/>
    </xf>
    <xf numFmtId="175" fontId="14" fillId="56" borderId="0" xfId="595" applyNumberFormat="1" applyFont="1" applyFill="1" applyBorder="1" applyAlignment="1">
      <alignment/>
    </xf>
    <xf numFmtId="4" fontId="89" fillId="0" borderId="0" xfId="576" applyNumberFormat="1" applyFont="1">
      <alignment/>
      <protection/>
    </xf>
    <xf numFmtId="4" fontId="90" fillId="55" borderId="0" xfId="576" applyNumberFormat="1" applyFont="1" applyFill="1">
      <alignment/>
      <protection/>
    </xf>
    <xf numFmtId="175" fontId="12" fillId="56" borderId="22" xfId="588" applyNumberFormat="1" applyFont="1" applyFill="1" applyBorder="1" applyAlignment="1">
      <alignment wrapText="1"/>
    </xf>
    <xf numFmtId="175" fontId="12" fillId="56" borderId="20" xfId="588" applyNumberFormat="1" applyFont="1" applyFill="1" applyBorder="1" applyAlignment="1">
      <alignment wrapText="1"/>
    </xf>
    <xf numFmtId="175" fontId="14" fillId="56" borderId="21" xfId="588" applyNumberFormat="1" applyFont="1" applyFill="1" applyBorder="1" applyAlignment="1">
      <alignment wrapText="1"/>
    </xf>
    <xf numFmtId="0" fontId="0" fillId="0" borderId="0" xfId="0" applyAlignment="1">
      <alignment/>
    </xf>
    <xf numFmtId="0" fontId="0" fillId="0" borderId="0" xfId="0" applyAlignment="1">
      <alignment/>
    </xf>
    <xf numFmtId="171" fontId="12" fillId="57" borderId="0" xfId="146" applyFont="1" applyFill="1" applyAlignment="1">
      <alignment wrapText="1"/>
    </xf>
    <xf numFmtId="49" fontId="14" fillId="57" borderId="0" xfId="576" applyNumberFormat="1" applyFont="1" applyFill="1" applyBorder="1" applyAlignment="1">
      <alignment horizontal="left" vertical="center" wrapText="1"/>
      <protection/>
    </xf>
    <xf numFmtId="0" fontId="14" fillId="57" borderId="0" xfId="576" applyFont="1" applyFill="1">
      <alignment/>
      <protection/>
    </xf>
    <xf numFmtId="186" fontId="14" fillId="55" borderId="0" xfId="576" applyNumberFormat="1" applyFont="1" applyFill="1" applyBorder="1" applyAlignment="1">
      <alignment horizontal="center" vertical="center"/>
      <protection/>
    </xf>
    <xf numFmtId="0" fontId="17" fillId="55" borderId="0" xfId="576" applyFont="1" applyFill="1" applyBorder="1">
      <alignment/>
      <protection/>
    </xf>
    <xf numFmtId="0" fontId="14" fillId="55" borderId="0" xfId="576" applyFont="1" applyFill="1" applyBorder="1">
      <alignment/>
      <protection/>
    </xf>
    <xf numFmtId="176" fontId="12" fillId="56" borderId="21" xfId="577" applyNumberFormat="1" applyFont="1" applyFill="1" applyBorder="1">
      <alignment/>
      <protection/>
    </xf>
    <xf numFmtId="175" fontId="18" fillId="55" borderId="0" xfId="588" applyNumberFormat="1" applyFont="1" applyFill="1" applyAlignment="1">
      <alignment/>
    </xf>
    <xf numFmtId="4" fontId="12" fillId="56" borderId="22" xfId="577" applyNumberFormat="1" applyFont="1" applyFill="1" applyBorder="1" applyAlignment="1">
      <alignment horizontal="right" vertical="center"/>
      <protection/>
    </xf>
    <xf numFmtId="0" fontId="12" fillId="56" borderId="21" xfId="577" applyFont="1" applyFill="1" applyBorder="1" applyAlignment="1">
      <alignment horizontal="right"/>
      <protection/>
    </xf>
    <xf numFmtId="171" fontId="12" fillId="56" borderId="22" xfId="577" applyNumberFormat="1" applyFont="1" applyFill="1" applyBorder="1" applyAlignment="1">
      <alignment horizontal="center" vertical="center"/>
      <protection/>
    </xf>
    <xf numFmtId="0" fontId="12" fillId="55" borderId="0" xfId="576" applyFont="1" applyFill="1" applyAlignment="1">
      <alignment horizontal="left" wrapText="1"/>
      <protection/>
    </xf>
    <xf numFmtId="171" fontId="91" fillId="58" borderId="0" xfId="146" applyFont="1" applyFill="1" applyBorder="1" applyAlignment="1">
      <alignment wrapText="1"/>
    </xf>
    <xf numFmtId="0" fontId="12" fillId="56" borderId="0" xfId="577" applyFont="1" applyFill="1" applyBorder="1" applyAlignment="1">
      <alignment horizontal="center" vertical="center" wrapText="1"/>
      <protection/>
    </xf>
    <xf numFmtId="0" fontId="12" fillId="56" borderId="22" xfId="577" applyFont="1" applyFill="1" applyBorder="1" applyAlignment="1">
      <alignment horizontal="center" vertical="center" wrapText="1"/>
      <protection/>
    </xf>
    <xf numFmtId="175" fontId="12" fillId="56" borderId="0" xfId="595" applyNumberFormat="1" applyFont="1" applyFill="1" applyBorder="1" applyAlignment="1">
      <alignment horizontal="center" vertical="center" wrapText="1"/>
    </xf>
    <xf numFmtId="175" fontId="12" fillId="56" borderId="22" xfId="595" applyNumberFormat="1" applyFont="1" applyFill="1" applyBorder="1" applyAlignment="1">
      <alignment horizontal="center" vertical="center" wrapText="1"/>
    </xf>
    <xf numFmtId="0" fontId="68" fillId="55" borderId="0" xfId="0" applyFont="1" applyFill="1" applyAlignment="1">
      <alignment/>
    </xf>
  </cellXfs>
  <cellStyles count="610">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3" xfId="354"/>
    <cellStyle name="Normal 2 3" xfId="355"/>
    <cellStyle name="Normal 2 4" xfId="356"/>
    <cellStyle name="Normal 2_BUY BACK_2014" xfId="357"/>
    <cellStyle name="Normal 20" xfId="358"/>
    <cellStyle name="Normal 200" xfId="359"/>
    <cellStyle name="Normal 201" xfId="360"/>
    <cellStyle name="Normal 202" xfId="361"/>
    <cellStyle name="Normal 203" xfId="362"/>
    <cellStyle name="Normal 204" xfId="363"/>
    <cellStyle name="Normal 205" xfId="364"/>
    <cellStyle name="Normal 206" xfId="365"/>
    <cellStyle name="Normal 207" xfId="366"/>
    <cellStyle name="Normal 208" xfId="367"/>
    <cellStyle name="Normal 209" xfId="368"/>
    <cellStyle name="Normal 21" xfId="369"/>
    <cellStyle name="Normal 210" xfId="370"/>
    <cellStyle name="Normal 211" xfId="371"/>
    <cellStyle name="Normal 212" xfId="372"/>
    <cellStyle name="Normal 213" xfId="373"/>
    <cellStyle name="Normal 214" xfId="374"/>
    <cellStyle name="Normal 215" xfId="375"/>
    <cellStyle name="Normal 216" xfId="376"/>
    <cellStyle name="Normal 217" xfId="377"/>
    <cellStyle name="Normal 218" xfId="378"/>
    <cellStyle name="Normal 219" xfId="379"/>
    <cellStyle name="Normal 22" xfId="380"/>
    <cellStyle name="Normal 22 2" xfId="381"/>
    <cellStyle name="Normal 220" xfId="382"/>
    <cellStyle name="Normal 221" xfId="383"/>
    <cellStyle name="Normal 222" xfId="384"/>
    <cellStyle name="Normal 223" xfId="385"/>
    <cellStyle name="Normal 224" xfId="386"/>
    <cellStyle name="Normal 225" xfId="387"/>
    <cellStyle name="Normal 226" xfId="388"/>
    <cellStyle name="Normal 227" xfId="389"/>
    <cellStyle name="Normal 228" xfId="390"/>
    <cellStyle name="Normal 229" xfId="391"/>
    <cellStyle name="Normal 23" xfId="392"/>
    <cellStyle name="Normal 230" xfId="393"/>
    <cellStyle name="Normal 231" xfId="394"/>
    <cellStyle name="Normal 232" xfId="395"/>
    <cellStyle name="Normal 233" xfId="396"/>
    <cellStyle name="Normal 234" xfId="397"/>
    <cellStyle name="Normal 235" xfId="398"/>
    <cellStyle name="Normal 236" xfId="399"/>
    <cellStyle name="Normal 237" xfId="400"/>
    <cellStyle name="Normal 238" xfId="401"/>
    <cellStyle name="Normal 239" xfId="402"/>
    <cellStyle name="Normal 24" xfId="403"/>
    <cellStyle name="Normal 240" xfId="404"/>
    <cellStyle name="Normal 241" xfId="405"/>
    <cellStyle name="Normal 242" xfId="406"/>
    <cellStyle name="Normal 243" xfId="407"/>
    <cellStyle name="Normal 244" xfId="408"/>
    <cellStyle name="Normal 245" xfId="409"/>
    <cellStyle name="Normal 246" xfId="410"/>
    <cellStyle name="Normal 247" xfId="411"/>
    <cellStyle name="Normal 248" xfId="412"/>
    <cellStyle name="Normal 249" xfId="413"/>
    <cellStyle name="Normal 25" xfId="414"/>
    <cellStyle name="Normal 250" xfId="415"/>
    <cellStyle name="Normal 251" xfId="416"/>
    <cellStyle name="Normal 252" xfId="417"/>
    <cellStyle name="Normal 253" xfId="418"/>
    <cellStyle name="Normal 254" xfId="419"/>
    <cellStyle name="Normal 255" xfId="420"/>
    <cellStyle name="Normal 256" xfId="421"/>
    <cellStyle name="Normal 257" xfId="422"/>
    <cellStyle name="Normal 258" xfId="423"/>
    <cellStyle name="Normal 259" xfId="424"/>
    <cellStyle name="Normal 26" xfId="425"/>
    <cellStyle name="Normal 260" xfId="426"/>
    <cellStyle name="Normal 261" xfId="427"/>
    <cellStyle name="Normal 262" xfId="428"/>
    <cellStyle name="Normal 263" xfId="429"/>
    <cellStyle name="Normal 264" xfId="430"/>
    <cellStyle name="Normal 265" xfId="431"/>
    <cellStyle name="Normal 266" xfId="432"/>
    <cellStyle name="Normal 267" xfId="433"/>
    <cellStyle name="Normal 268" xfId="434"/>
    <cellStyle name="Normal 269" xfId="435"/>
    <cellStyle name="Normal 27" xfId="436"/>
    <cellStyle name="Normal 270" xfId="437"/>
    <cellStyle name="Normal 271" xfId="438"/>
    <cellStyle name="Normal 272" xfId="439"/>
    <cellStyle name="Normal 273" xfId="440"/>
    <cellStyle name="Normal 274" xfId="441"/>
    <cellStyle name="Normal 275" xfId="442"/>
    <cellStyle name="Normal 276" xfId="443"/>
    <cellStyle name="Normal 277" xfId="444"/>
    <cellStyle name="Normal 278" xfId="445"/>
    <cellStyle name="Normal 279" xfId="446"/>
    <cellStyle name="Normal 28" xfId="447"/>
    <cellStyle name="Normal 280" xfId="448"/>
    <cellStyle name="Normal 281" xfId="449"/>
    <cellStyle name="Normal 282" xfId="450"/>
    <cellStyle name="Normal 283" xfId="451"/>
    <cellStyle name="Normal 284" xfId="452"/>
    <cellStyle name="Normal 285" xfId="453"/>
    <cellStyle name="Normal 286" xfId="454"/>
    <cellStyle name="Normal 287" xfId="455"/>
    <cellStyle name="Normal 288" xfId="456"/>
    <cellStyle name="Normal 289" xfId="457"/>
    <cellStyle name="Normal 29" xfId="458"/>
    <cellStyle name="Normal 290" xfId="459"/>
    <cellStyle name="Normal 291" xfId="460"/>
    <cellStyle name="Normal 292" xfId="461"/>
    <cellStyle name="Normal 293" xfId="462"/>
    <cellStyle name="Normal 294" xfId="463"/>
    <cellStyle name="Normal 295" xfId="464"/>
    <cellStyle name="Normal 296" xfId="465"/>
    <cellStyle name="Normal 297" xfId="466"/>
    <cellStyle name="Normal 298" xfId="467"/>
    <cellStyle name="Normal 299" xfId="468"/>
    <cellStyle name="Normal 3" xfId="469"/>
    <cellStyle name="Normal 3 2" xfId="470"/>
    <cellStyle name="Normal 3 3" xfId="471"/>
    <cellStyle name="Normal 3_BUY BACK_2014" xfId="472"/>
    <cellStyle name="Normal 30" xfId="473"/>
    <cellStyle name="Normal 300" xfId="474"/>
    <cellStyle name="Normal 301" xfId="475"/>
    <cellStyle name="Normal 302" xfId="476"/>
    <cellStyle name="Normal 303" xfId="477"/>
    <cellStyle name="Normal 304" xfId="478"/>
    <cellStyle name="Normal 305" xfId="479"/>
    <cellStyle name="Normal 306" xfId="480"/>
    <cellStyle name="Normal 307" xfId="481"/>
    <cellStyle name="Normal 308" xfId="482"/>
    <cellStyle name="Normal 309" xfId="483"/>
    <cellStyle name="Normal 31" xfId="484"/>
    <cellStyle name="Normal 310" xfId="485"/>
    <cellStyle name="Normal 311" xfId="486"/>
    <cellStyle name="Normal 312" xfId="487"/>
    <cellStyle name="Normal 313" xfId="488"/>
    <cellStyle name="Normal 314" xfId="489"/>
    <cellStyle name="Normal 315" xfId="490"/>
    <cellStyle name="Normal 316" xfId="491"/>
    <cellStyle name="Normal 317" xfId="492"/>
    <cellStyle name="Normal 32" xfId="493"/>
    <cellStyle name="Normal 33" xfId="494"/>
    <cellStyle name="Normal 34" xfId="495"/>
    <cellStyle name="Normal 35" xfId="496"/>
    <cellStyle name="Normal 36" xfId="497"/>
    <cellStyle name="Normal 37" xfId="498"/>
    <cellStyle name="Normal 38" xfId="499"/>
    <cellStyle name="Normal 39" xfId="500"/>
    <cellStyle name="Normal 4" xfId="501"/>
    <cellStyle name="Normal 4 2" xfId="502"/>
    <cellStyle name="Normal 4 3" xfId="503"/>
    <cellStyle name="Normal 4 3 2" xfId="504"/>
    <cellStyle name="Normal 4 4" xfId="505"/>
    <cellStyle name="Normal 4_Fact Sheet_information" xfId="506"/>
    <cellStyle name="Normal 40" xfId="507"/>
    <cellStyle name="Normal 41" xfId="508"/>
    <cellStyle name="Normal 42" xfId="509"/>
    <cellStyle name="Normal 43" xfId="510"/>
    <cellStyle name="Normal 44" xfId="511"/>
    <cellStyle name="Normal 45" xfId="512"/>
    <cellStyle name="Normal 46" xfId="513"/>
    <cellStyle name="Normal 47" xfId="514"/>
    <cellStyle name="Normal 48" xfId="515"/>
    <cellStyle name="Normal 49" xfId="516"/>
    <cellStyle name="Normal 5" xfId="517"/>
    <cellStyle name="Normal 50" xfId="518"/>
    <cellStyle name="Normal 51" xfId="519"/>
    <cellStyle name="Normal 52" xfId="520"/>
    <cellStyle name="Normal 53" xfId="521"/>
    <cellStyle name="Normal 54" xfId="522"/>
    <cellStyle name="Normal 55" xfId="523"/>
    <cellStyle name="Normal 56" xfId="524"/>
    <cellStyle name="Normal 57" xfId="525"/>
    <cellStyle name="Normal 58" xfId="526"/>
    <cellStyle name="Normal 59" xfId="527"/>
    <cellStyle name="Normal 6" xfId="528"/>
    <cellStyle name="Normal 6 2" xfId="529"/>
    <cellStyle name="Normal 60" xfId="530"/>
    <cellStyle name="Normal 61" xfId="531"/>
    <cellStyle name="Normal 62" xfId="532"/>
    <cellStyle name="Normal 63" xfId="533"/>
    <cellStyle name="Normal 64" xfId="534"/>
    <cellStyle name="Normal 65" xfId="535"/>
    <cellStyle name="Normal 66" xfId="536"/>
    <cellStyle name="Normal 67" xfId="537"/>
    <cellStyle name="Normal 68" xfId="538"/>
    <cellStyle name="Normal 69" xfId="539"/>
    <cellStyle name="Normal 7" xfId="540"/>
    <cellStyle name="Normal 7 2" xfId="541"/>
    <cellStyle name="Normal 70" xfId="542"/>
    <cellStyle name="Normal 71" xfId="543"/>
    <cellStyle name="Normal 72" xfId="544"/>
    <cellStyle name="Normal 73" xfId="545"/>
    <cellStyle name="Normal 74" xfId="546"/>
    <cellStyle name="Normal 75" xfId="547"/>
    <cellStyle name="Normal 76" xfId="548"/>
    <cellStyle name="Normal 77" xfId="549"/>
    <cellStyle name="Normal 78" xfId="550"/>
    <cellStyle name="Normal 79" xfId="551"/>
    <cellStyle name="Normal 8" xfId="552"/>
    <cellStyle name="Normal 80" xfId="553"/>
    <cellStyle name="Normal 81" xfId="554"/>
    <cellStyle name="Normal 82" xfId="555"/>
    <cellStyle name="Normal 83" xfId="556"/>
    <cellStyle name="Normal 84" xfId="557"/>
    <cellStyle name="Normal 85" xfId="558"/>
    <cellStyle name="Normal 86" xfId="559"/>
    <cellStyle name="Normal 87" xfId="560"/>
    <cellStyle name="Normal 88" xfId="561"/>
    <cellStyle name="Normal 89" xfId="562"/>
    <cellStyle name="Normal 9" xfId="563"/>
    <cellStyle name="Normal 90" xfId="564"/>
    <cellStyle name="Normal 91" xfId="565"/>
    <cellStyle name="Normal 92" xfId="566"/>
    <cellStyle name="Normal 93" xfId="567"/>
    <cellStyle name="Normal 94" xfId="568"/>
    <cellStyle name="Normal 95" xfId="569"/>
    <cellStyle name="Normal 96" xfId="570"/>
    <cellStyle name="Normal 97" xfId="571"/>
    <cellStyle name="Normal 98" xfId="572"/>
    <cellStyle name="Normal 99" xfId="573"/>
    <cellStyle name="Normal_DIVIDENDE 2008" xfId="574"/>
    <cellStyle name="Normal_Provision 31.12.2010_final_4" xfId="575"/>
    <cellStyle name="Normal_situatia detaliata a investitiilor FP - 31.12.2010" xfId="576"/>
    <cellStyle name="Normal_situatia detaliata a investitiilor FP - 31.12.2010 2" xfId="577"/>
    <cellStyle name="Note" xfId="578"/>
    <cellStyle name="Note 2" xfId="579"/>
    <cellStyle name="Note 2 2" xfId="580"/>
    <cellStyle name="Note 2 2 2" xfId="581"/>
    <cellStyle name="Note 3" xfId="582"/>
    <cellStyle name="Note 4" xfId="583"/>
    <cellStyle name="Output" xfId="584"/>
    <cellStyle name="Output 2" xfId="585"/>
    <cellStyle name="Output 3" xfId="586"/>
    <cellStyle name="Output 4" xfId="587"/>
    <cellStyle name="Percent" xfId="588"/>
    <cellStyle name="Percent 14" xfId="589"/>
    <cellStyle name="Percent 2" xfId="590"/>
    <cellStyle name="Percent 2 2" xfId="591"/>
    <cellStyle name="Percent 2 3" xfId="592"/>
    <cellStyle name="Percent 3" xfId="593"/>
    <cellStyle name="Percent 3 2" xfId="594"/>
    <cellStyle name="Percent 3 2 2" xfId="595"/>
    <cellStyle name="Percent 4" xfId="596"/>
    <cellStyle name="Percent 4 2" xfId="597"/>
    <cellStyle name="Percent 4 3" xfId="598"/>
    <cellStyle name="Percent 5" xfId="599"/>
    <cellStyle name="Percent 5 2" xfId="600"/>
    <cellStyle name="Percent 6" xfId="601"/>
    <cellStyle name="Percent 6 2" xfId="602"/>
    <cellStyle name="Percent 7" xfId="603"/>
    <cellStyle name="Percent 7 2" xfId="604"/>
    <cellStyle name="Percent 8" xfId="605"/>
    <cellStyle name="Saisie" xfId="606"/>
    <cellStyle name="Standard_IAS 2001" xfId="607"/>
    <cellStyle name="Style 1" xfId="608"/>
    <cellStyle name="Style 1 2" xfId="609"/>
    <cellStyle name="Style 1 3" xfId="610"/>
    <cellStyle name="Style 1_Fact Sheet_information" xfId="611"/>
    <cellStyle name="Title" xfId="612"/>
    <cellStyle name="Title 2" xfId="613"/>
    <cellStyle name="Title 3" xfId="614"/>
    <cellStyle name="Title 4" xfId="615"/>
    <cellStyle name="Total" xfId="616"/>
    <cellStyle name="Total 2" xfId="617"/>
    <cellStyle name="Total 3" xfId="618"/>
    <cellStyle name="Total 4" xfId="619"/>
    <cellStyle name="Warning Text" xfId="620"/>
    <cellStyle name="Warning Text 2" xfId="621"/>
    <cellStyle name="Warning Text 3" xfId="622"/>
    <cellStyle name="Warning Text 4" xfId="6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75</v>
      </c>
      <c r="B1" s="1" t="s">
        <v>76</v>
      </c>
      <c r="C1" s="1" t="s">
        <v>77</v>
      </c>
      <c r="D1" s="1" t="s">
        <v>78</v>
      </c>
      <c r="E1" s="1" t="s">
        <v>79</v>
      </c>
    </row>
    <row r="2" spans="1:5" ht="15">
      <c r="A2">
        <v>1</v>
      </c>
      <c r="B2">
        <v>2</v>
      </c>
      <c r="C2">
        <v>3</v>
      </c>
      <c r="D2">
        <v>66</v>
      </c>
      <c r="E2" t="s">
        <v>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75</v>
      </c>
      <c r="B1" s="1" t="s">
        <v>76</v>
      </c>
      <c r="C1" s="1" t="s">
        <v>77</v>
      </c>
      <c r="D1" s="1" t="s">
        <v>78</v>
      </c>
      <c r="E1" s="1" t="s">
        <v>79</v>
      </c>
    </row>
    <row r="2" spans="1:5" ht="15">
      <c r="A2">
        <v>1</v>
      </c>
      <c r="B2">
        <v>1</v>
      </c>
      <c r="C2">
        <v>18</v>
      </c>
      <c r="D2">
        <v>86</v>
      </c>
      <c r="E2" t="s">
        <v>80</v>
      </c>
    </row>
    <row r="3" spans="1:5" ht="15">
      <c r="A3">
        <v>2</v>
      </c>
      <c r="B3">
        <v>89</v>
      </c>
      <c r="C3">
        <v>5</v>
      </c>
      <c r="D3">
        <v>97</v>
      </c>
      <c r="E3" t="s">
        <v>82</v>
      </c>
    </row>
    <row r="4" spans="1:5" ht="15">
      <c r="A4">
        <v>7</v>
      </c>
      <c r="B4">
        <v>89</v>
      </c>
      <c r="C4">
        <v>10</v>
      </c>
      <c r="D4">
        <v>99</v>
      </c>
      <c r="E4" t="s">
        <v>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Z130"/>
  <sheetViews>
    <sheetView tabSelected="1" zoomScalePageLayoutView="0" workbookViewId="0" topLeftCell="A1">
      <selection activeCell="E6" sqref="E6"/>
    </sheetView>
  </sheetViews>
  <sheetFormatPr defaultColWidth="46.140625" defaultRowHeight="15"/>
  <cols>
    <col min="1" max="1" width="2.7109375" style="0" customWidth="1"/>
    <col min="2" max="2" width="42.28125" style="0" customWidth="1"/>
    <col min="3" max="3" width="22.140625" style="0" customWidth="1"/>
    <col min="4" max="4" width="20.8515625" style="0" customWidth="1"/>
    <col min="5" max="5" width="16.57421875" style="0" customWidth="1"/>
    <col min="6" max="6" width="17.421875" style="0" customWidth="1"/>
    <col min="7" max="7" width="17.57421875" style="0" customWidth="1"/>
    <col min="8" max="8" width="19.421875" style="0" customWidth="1"/>
    <col min="9" max="9" width="15.7109375" style="0" customWidth="1"/>
    <col min="10" max="10" width="17.421875" style="0" customWidth="1"/>
    <col min="11" max="11" width="22.8515625" style="0" customWidth="1"/>
    <col min="12" max="12" width="32.28125" style="0" customWidth="1"/>
    <col min="13" max="13" width="30.00390625" style="0" bestFit="1" customWidth="1"/>
    <col min="14" max="14" width="13.421875" style="0" bestFit="1" customWidth="1"/>
    <col min="15" max="15" width="14.28125" style="0" bestFit="1" customWidth="1"/>
    <col min="16" max="16" width="22.28125" style="0" customWidth="1"/>
    <col min="17" max="17" width="24.421875" style="0" customWidth="1"/>
    <col min="18" max="18" width="14.00390625" style="0" bestFit="1" customWidth="1"/>
    <col min="19" max="19" width="14.28125" style="0" bestFit="1" customWidth="1"/>
  </cols>
  <sheetData>
    <row r="1" spans="1:17" ht="15.75">
      <c r="A1" s="17"/>
      <c r="B1" s="251" t="s">
        <v>189</v>
      </c>
      <c r="C1" s="171"/>
      <c r="D1" s="53"/>
      <c r="E1" s="20"/>
      <c r="F1" s="17"/>
      <c r="G1" s="17"/>
      <c r="H1" s="17"/>
      <c r="I1" s="17"/>
      <c r="J1" s="17"/>
      <c r="K1" s="17"/>
      <c r="L1" s="17"/>
      <c r="M1" s="17"/>
      <c r="N1" s="17"/>
      <c r="O1" s="17"/>
      <c r="P1" s="17"/>
      <c r="Q1" s="17"/>
    </row>
    <row r="2" spans="1:17" ht="15.75">
      <c r="A2" s="17"/>
      <c r="B2" s="18"/>
      <c r="C2" s="18"/>
      <c r="D2" s="19"/>
      <c r="E2" s="20"/>
      <c r="F2" s="17"/>
      <c r="G2" s="17"/>
      <c r="H2" s="241"/>
      <c r="I2" s="17"/>
      <c r="J2" s="17"/>
      <c r="K2" s="17"/>
      <c r="L2" s="17"/>
      <c r="M2" s="17"/>
      <c r="N2" s="17"/>
      <c r="O2" s="17"/>
      <c r="P2" s="17"/>
      <c r="Q2" s="17"/>
    </row>
    <row r="3" spans="1:17" ht="15.75">
      <c r="A3" s="17"/>
      <c r="B3" s="56" t="s">
        <v>188</v>
      </c>
      <c r="C3" s="52"/>
      <c r="D3" s="53"/>
      <c r="E3" s="57"/>
      <c r="F3" s="58"/>
      <c r="G3" s="58"/>
      <c r="H3" s="58"/>
      <c r="I3" s="58"/>
      <c r="J3" s="58"/>
      <c r="K3" s="58"/>
      <c r="L3" s="17"/>
      <c r="M3" s="17"/>
      <c r="N3" s="17"/>
      <c r="O3" s="17"/>
      <c r="P3" s="17"/>
      <c r="Q3" s="17"/>
    </row>
    <row r="4" spans="1:17" ht="15">
      <c r="A4" s="16"/>
      <c r="B4" s="59"/>
      <c r="C4" s="59"/>
      <c r="D4" s="59"/>
      <c r="E4" s="59"/>
      <c r="F4" s="59"/>
      <c r="G4" s="59"/>
      <c r="H4" s="59"/>
      <c r="I4" s="59"/>
      <c r="J4" s="59"/>
      <c r="K4" s="59"/>
      <c r="L4" s="16"/>
      <c r="M4" s="16"/>
      <c r="N4" s="16"/>
      <c r="O4" s="16"/>
      <c r="P4" s="21"/>
      <c r="Q4" s="16"/>
    </row>
    <row r="5" spans="1:17" ht="15">
      <c r="A5" s="16"/>
      <c r="B5" s="161" t="s">
        <v>65</v>
      </c>
      <c r="C5" s="161"/>
      <c r="D5" s="161"/>
      <c r="E5" s="161"/>
      <c r="F5" s="161"/>
      <c r="G5" s="161"/>
      <c r="H5" s="161"/>
      <c r="I5" s="161"/>
      <c r="J5" s="161"/>
      <c r="K5" s="161"/>
      <c r="L5" s="16"/>
      <c r="M5" s="16"/>
      <c r="N5" s="16"/>
      <c r="O5" s="16"/>
      <c r="P5" s="21"/>
      <c r="Q5" s="16"/>
    </row>
    <row r="6" spans="1:17" ht="15">
      <c r="A6" s="16"/>
      <c r="B6" s="60"/>
      <c r="C6" s="60"/>
      <c r="D6" s="60"/>
      <c r="E6" s="60"/>
      <c r="F6" s="60"/>
      <c r="G6" s="60"/>
      <c r="H6" s="60"/>
      <c r="I6" s="60"/>
      <c r="J6" s="60"/>
      <c r="K6" s="60"/>
      <c r="L6" s="16"/>
      <c r="M6" s="16"/>
      <c r="N6" s="16"/>
      <c r="O6" s="16"/>
      <c r="P6" s="21"/>
      <c r="Q6" s="16"/>
    </row>
    <row r="7" spans="1:19" ht="15">
      <c r="A7" s="16"/>
      <c r="B7" s="60" t="s">
        <v>128</v>
      </c>
      <c r="C7" s="60"/>
      <c r="D7" s="60"/>
      <c r="E7" s="60"/>
      <c r="F7" s="60"/>
      <c r="G7" s="60"/>
      <c r="H7" s="60"/>
      <c r="I7" s="60"/>
      <c r="J7" s="60"/>
      <c r="K7" s="60"/>
      <c r="L7" s="16"/>
      <c r="M7" s="16"/>
      <c r="N7" s="16"/>
      <c r="O7" s="16"/>
      <c r="P7" s="21"/>
      <c r="Q7" s="16"/>
      <c r="R7" s="163"/>
      <c r="S7" s="10"/>
    </row>
    <row r="8" spans="1:19" ht="15">
      <c r="A8" s="16"/>
      <c r="B8" s="23"/>
      <c r="C8" s="22"/>
      <c r="D8" s="22"/>
      <c r="E8" s="22"/>
      <c r="F8" s="22"/>
      <c r="G8" s="22"/>
      <c r="H8" s="22"/>
      <c r="I8" s="22"/>
      <c r="J8" s="22"/>
      <c r="K8" s="22"/>
      <c r="L8" s="16"/>
      <c r="M8" s="16"/>
      <c r="N8" s="16"/>
      <c r="O8" s="16"/>
      <c r="P8" s="21"/>
      <c r="Q8" s="16"/>
      <c r="R8" s="163"/>
      <c r="S8" s="10"/>
    </row>
    <row r="9" spans="1:25" ht="33">
      <c r="A9" s="24"/>
      <c r="B9" s="61" t="s">
        <v>66</v>
      </c>
      <c r="C9" s="62" t="s">
        <v>54</v>
      </c>
      <c r="D9" s="62" t="s">
        <v>10</v>
      </c>
      <c r="E9" s="62" t="s">
        <v>11</v>
      </c>
      <c r="F9" s="62" t="s">
        <v>12</v>
      </c>
      <c r="G9" s="62" t="s">
        <v>13</v>
      </c>
      <c r="H9" s="62" t="s">
        <v>14</v>
      </c>
      <c r="I9" s="62" t="s">
        <v>15</v>
      </c>
      <c r="J9" s="62" t="s">
        <v>16</v>
      </c>
      <c r="K9" s="62" t="s">
        <v>17</v>
      </c>
      <c r="L9" s="61" t="s">
        <v>18</v>
      </c>
      <c r="M9" s="16"/>
      <c r="N9" s="30"/>
      <c r="O9" s="25"/>
      <c r="P9" s="26"/>
      <c r="Q9" s="27"/>
      <c r="R9" s="6"/>
      <c r="S9" s="6"/>
      <c r="T9" s="6"/>
      <c r="U9" s="3"/>
      <c r="V9" s="3"/>
      <c r="W9" s="3"/>
      <c r="X9" s="2"/>
      <c r="Y9" s="2"/>
    </row>
    <row r="10" spans="1:25" ht="15">
      <c r="A10" s="24"/>
      <c r="B10" s="63" t="s">
        <v>154</v>
      </c>
      <c r="C10" s="64" t="s">
        <v>102</v>
      </c>
      <c r="D10" s="65">
        <v>42734</v>
      </c>
      <c r="E10" s="66">
        <v>72884714</v>
      </c>
      <c r="F10" s="67">
        <v>0.5</v>
      </c>
      <c r="G10" s="68">
        <v>1.17</v>
      </c>
      <c r="H10" s="69">
        <v>85275115.38</v>
      </c>
      <c r="I10" s="144">
        <v>0.1021</v>
      </c>
      <c r="J10" s="229">
        <v>0.007431</v>
      </c>
      <c r="K10" s="229">
        <v>0.007462</v>
      </c>
      <c r="L10" s="67" t="s">
        <v>56</v>
      </c>
      <c r="M10" s="16"/>
      <c r="N10" s="162"/>
      <c r="O10" s="28"/>
      <c r="P10" s="29"/>
      <c r="Q10" s="16"/>
      <c r="R10" s="163"/>
      <c r="S10" s="10"/>
      <c r="T10" s="5"/>
      <c r="U10" s="5"/>
      <c r="V10" s="3"/>
      <c r="W10" s="3"/>
      <c r="X10" s="2"/>
      <c r="Y10" s="2"/>
    </row>
    <row r="11" spans="1:25" ht="15">
      <c r="A11" s="16"/>
      <c r="B11" s="83" t="s">
        <v>8</v>
      </c>
      <c r="C11" s="73" t="s">
        <v>96</v>
      </c>
      <c r="D11" s="65">
        <v>42734</v>
      </c>
      <c r="E11" s="75">
        <v>8622074</v>
      </c>
      <c r="F11" s="82">
        <v>1</v>
      </c>
      <c r="G11" s="77">
        <v>2.385</v>
      </c>
      <c r="H11" s="78">
        <v>20563646.49</v>
      </c>
      <c r="I11" s="145">
        <v>0.0023</v>
      </c>
      <c r="J11" s="230">
        <v>0.001792</v>
      </c>
      <c r="K11" s="230">
        <v>0.0018</v>
      </c>
      <c r="L11" s="76" t="s">
        <v>56</v>
      </c>
      <c r="M11" s="16"/>
      <c r="N11" s="162"/>
      <c r="O11" s="28"/>
      <c r="P11" s="29"/>
      <c r="Q11" s="16"/>
      <c r="R11" s="163"/>
      <c r="S11" s="10"/>
      <c r="T11" s="5"/>
      <c r="U11" s="5"/>
      <c r="V11" s="3"/>
      <c r="W11" s="3"/>
      <c r="X11" s="2"/>
      <c r="Y11" s="2"/>
    </row>
    <row r="12" spans="1:25" ht="15">
      <c r="A12" s="16"/>
      <c r="B12" s="83" t="s">
        <v>155</v>
      </c>
      <c r="C12" s="73" t="s">
        <v>74</v>
      </c>
      <c r="D12" s="65">
        <v>42734</v>
      </c>
      <c r="E12" s="75">
        <v>25363456</v>
      </c>
      <c r="F12" s="82">
        <v>1</v>
      </c>
      <c r="G12" s="77">
        <v>11.88</v>
      </c>
      <c r="H12" s="78">
        <v>301317857.28</v>
      </c>
      <c r="I12" s="145">
        <v>0.0363</v>
      </c>
      <c r="J12" s="230">
        <v>0.026258</v>
      </c>
      <c r="K12" s="230">
        <v>0.026368</v>
      </c>
      <c r="L12" s="76" t="s">
        <v>56</v>
      </c>
      <c r="M12" s="16"/>
      <c r="N12" s="162"/>
      <c r="O12" s="28"/>
      <c r="P12" s="29"/>
      <c r="Q12" s="16"/>
      <c r="R12" s="163"/>
      <c r="S12" s="10"/>
      <c r="T12" s="5"/>
      <c r="U12" s="5"/>
      <c r="V12" s="3"/>
      <c r="W12" s="3"/>
      <c r="X12" s="2"/>
      <c r="Y12" s="2"/>
    </row>
    <row r="13" spans="1:25" ht="15">
      <c r="A13" s="16"/>
      <c r="B13" s="83" t="s">
        <v>27</v>
      </c>
      <c r="C13" s="73" t="s">
        <v>22</v>
      </c>
      <c r="D13" s="65">
        <v>42734</v>
      </c>
      <c r="E13" s="75">
        <v>524366</v>
      </c>
      <c r="F13" s="76">
        <v>3.3</v>
      </c>
      <c r="G13" s="77">
        <v>78.8</v>
      </c>
      <c r="H13" s="78">
        <v>41320040.8</v>
      </c>
      <c r="I13" s="145">
        <v>0.0605</v>
      </c>
      <c r="J13" s="230">
        <v>0.003601</v>
      </c>
      <c r="K13" s="230">
        <v>0.003616</v>
      </c>
      <c r="L13" s="76" t="s">
        <v>56</v>
      </c>
      <c r="M13" s="16"/>
      <c r="N13" s="162"/>
      <c r="O13" s="28"/>
      <c r="P13" s="29"/>
      <c r="Q13" s="16"/>
      <c r="R13" s="163"/>
      <c r="S13" s="10"/>
      <c r="T13" s="5"/>
      <c r="U13" s="5"/>
      <c r="V13" s="3"/>
      <c r="W13" s="3"/>
      <c r="X13" s="2"/>
      <c r="Y13" s="2"/>
    </row>
    <row r="14" spans="1:25" s="179" customFormat="1" ht="15">
      <c r="A14" s="16"/>
      <c r="B14" s="83" t="s">
        <v>60</v>
      </c>
      <c r="C14" s="73" t="s">
        <v>100</v>
      </c>
      <c r="D14" s="65">
        <v>42696</v>
      </c>
      <c r="E14" s="75">
        <v>2622273</v>
      </c>
      <c r="F14" s="76">
        <v>0.1</v>
      </c>
      <c r="G14" s="77">
        <v>0.4</v>
      </c>
      <c r="H14" s="78">
        <v>1048909.2</v>
      </c>
      <c r="I14" s="145">
        <v>0.0281</v>
      </c>
      <c r="J14" s="230">
        <v>9.1E-05</v>
      </c>
      <c r="K14" s="230">
        <v>9.2E-05</v>
      </c>
      <c r="L14" s="67" t="s">
        <v>133</v>
      </c>
      <c r="M14" s="16"/>
      <c r="N14" s="162"/>
      <c r="O14" s="28"/>
      <c r="P14" s="29"/>
      <c r="Q14" s="16"/>
      <c r="R14" s="163"/>
      <c r="S14" s="10"/>
      <c r="T14" s="5"/>
      <c r="U14" s="5"/>
      <c r="V14" s="3"/>
      <c r="W14" s="3"/>
      <c r="X14" s="2"/>
      <c r="Y14" s="2"/>
    </row>
    <row r="15" spans="1:25" ht="15">
      <c r="A15" s="16"/>
      <c r="B15" s="80" t="s">
        <v>61</v>
      </c>
      <c r="C15" s="81" t="s">
        <v>98</v>
      </c>
      <c r="D15" s="65">
        <v>42731</v>
      </c>
      <c r="E15" s="75">
        <v>60054</v>
      </c>
      <c r="F15" s="82">
        <v>11.6</v>
      </c>
      <c r="G15" s="77">
        <v>3</v>
      </c>
      <c r="H15" s="78">
        <v>180162</v>
      </c>
      <c r="I15" s="145">
        <v>0.1251</v>
      </c>
      <c r="J15" s="230">
        <v>1.6E-05</v>
      </c>
      <c r="K15" s="230">
        <v>1.6E-05</v>
      </c>
      <c r="L15" s="67" t="s">
        <v>133</v>
      </c>
      <c r="M15" s="16"/>
      <c r="N15" s="16"/>
      <c r="O15" s="28"/>
      <c r="P15" s="29"/>
      <c r="Q15" s="16"/>
      <c r="R15" s="163"/>
      <c r="S15" s="10"/>
      <c r="T15" s="5"/>
      <c r="U15" s="156"/>
      <c r="V15" s="9"/>
      <c r="W15" s="9"/>
      <c r="X15" s="8"/>
      <c r="Y15" s="8"/>
    </row>
    <row r="16" spans="1:25" ht="15">
      <c r="A16" s="16"/>
      <c r="B16" s="83" t="s">
        <v>63</v>
      </c>
      <c r="C16" s="73" t="s">
        <v>97</v>
      </c>
      <c r="D16" s="65">
        <v>42734</v>
      </c>
      <c r="E16" s="75">
        <v>36796026</v>
      </c>
      <c r="F16" s="76">
        <v>0.1</v>
      </c>
      <c r="G16" s="77">
        <v>0.0942</v>
      </c>
      <c r="H16" s="78">
        <v>3466185.65</v>
      </c>
      <c r="I16" s="145">
        <v>0.0631</v>
      </c>
      <c r="J16" s="230">
        <v>0.000302</v>
      </c>
      <c r="K16" s="230">
        <v>0.000303</v>
      </c>
      <c r="L16" s="76" t="s">
        <v>56</v>
      </c>
      <c r="M16" s="16"/>
      <c r="N16" s="162"/>
      <c r="O16" s="28"/>
      <c r="P16" s="29"/>
      <c r="Q16" s="16"/>
      <c r="R16" s="163"/>
      <c r="S16" s="10"/>
      <c r="T16" s="5"/>
      <c r="U16" s="5"/>
      <c r="V16" s="3"/>
      <c r="W16" s="3"/>
      <c r="X16" s="2"/>
      <c r="Y16" s="2"/>
    </row>
    <row r="17" spans="1:25" ht="15">
      <c r="A17" s="16"/>
      <c r="B17" s="83" t="s">
        <v>86</v>
      </c>
      <c r="C17" s="73" t="s">
        <v>84</v>
      </c>
      <c r="D17" s="65">
        <v>42734</v>
      </c>
      <c r="E17" s="75">
        <v>7117548078</v>
      </c>
      <c r="F17" s="76">
        <v>0.1</v>
      </c>
      <c r="G17" s="77">
        <v>0.261</v>
      </c>
      <c r="H17" s="78">
        <v>1857680048.36</v>
      </c>
      <c r="I17" s="145">
        <v>0.1256</v>
      </c>
      <c r="J17" s="230">
        <v>0.161884</v>
      </c>
      <c r="K17" s="230">
        <v>0.162564</v>
      </c>
      <c r="L17" s="76" t="s">
        <v>56</v>
      </c>
      <c r="M17" s="16"/>
      <c r="N17" s="162"/>
      <c r="O17" s="28"/>
      <c r="P17" s="29"/>
      <c r="Q17" s="16"/>
      <c r="R17" s="163"/>
      <c r="S17" s="10"/>
      <c r="T17" s="5"/>
      <c r="U17" s="5"/>
      <c r="V17" s="3"/>
      <c r="W17" s="3"/>
      <c r="X17" s="2"/>
      <c r="Y17" s="2"/>
    </row>
    <row r="18" spans="1:25" ht="15">
      <c r="A18" s="16"/>
      <c r="B18" s="80" t="s">
        <v>156</v>
      </c>
      <c r="C18" s="81" t="s">
        <v>103</v>
      </c>
      <c r="D18" s="65">
        <v>42723</v>
      </c>
      <c r="E18" s="75">
        <v>5832482</v>
      </c>
      <c r="F18" s="82">
        <v>0.1</v>
      </c>
      <c r="G18" s="77">
        <v>0.468</v>
      </c>
      <c r="H18" s="78">
        <v>2729601.58</v>
      </c>
      <c r="I18" s="145">
        <v>0.1542</v>
      </c>
      <c r="J18" s="230">
        <v>0.000238</v>
      </c>
      <c r="K18" s="230">
        <v>0.000239</v>
      </c>
      <c r="L18" s="67" t="s">
        <v>133</v>
      </c>
      <c r="M18" s="16"/>
      <c r="N18" s="16"/>
      <c r="O18" s="28"/>
      <c r="P18" s="29"/>
      <c r="Q18" s="16"/>
      <c r="R18" s="163"/>
      <c r="S18" s="10"/>
      <c r="T18" s="5"/>
      <c r="U18" s="5"/>
      <c r="V18" s="3"/>
      <c r="W18" s="3"/>
      <c r="X18" s="2"/>
      <c r="Y18" s="2"/>
    </row>
    <row r="19" spans="1:25" ht="15">
      <c r="A19" s="16"/>
      <c r="B19" s="83" t="s">
        <v>89</v>
      </c>
      <c r="C19" s="73" t="s">
        <v>23</v>
      </c>
      <c r="D19" s="65">
        <v>42734</v>
      </c>
      <c r="E19" s="75">
        <v>1275032</v>
      </c>
      <c r="F19" s="76">
        <v>0.1</v>
      </c>
      <c r="G19" s="77">
        <v>8.02</v>
      </c>
      <c r="H19" s="78">
        <v>10225756.64</v>
      </c>
      <c r="I19" s="145">
        <v>0.7548</v>
      </c>
      <c r="J19" s="230">
        <v>0.000891</v>
      </c>
      <c r="K19" s="230">
        <v>0.000895</v>
      </c>
      <c r="L19" s="67" t="s">
        <v>133</v>
      </c>
      <c r="M19" s="16"/>
      <c r="N19" s="162"/>
      <c r="O19" s="28"/>
      <c r="P19" s="29"/>
      <c r="Q19" s="16"/>
      <c r="R19" s="163"/>
      <c r="S19" s="10"/>
      <c r="T19" s="5"/>
      <c r="U19" s="5"/>
      <c r="V19" s="3"/>
      <c r="W19" s="3"/>
      <c r="X19" s="8"/>
      <c r="Y19" s="8"/>
    </row>
    <row r="20" spans="1:25" ht="15">
      <c r="A20" s="16"/>
      <c r="B20" s="83" t="s">
        <v>90</v>
      </c>
      <c r="C20" s="73" t="s">
        <v>104</v>
      </c>
      <c r="D20" s="65">
        <v>42734</v>
      </c>
      <c r="E20" s="75">
        <v>1311691</v>
      </c>
      <c r="F20" s="76">
        <v>2.5</v>
      </c>
      <c r="G20" s="77">
        <v>16.55</v>
      </c>
      <c r="H20" s="78">
        <v>21708486.05</v>
      </c>
      <c r="I20" s="145">
        <v>0.2099</v>
      </c>
      <c r="J20" s="230">
        <v>0.001892</v>
      </c>
      <c r="K20" s="230">
        <v>0.0019</v>
      </c>
      <c r="L20" s="76" t="s">
        <v>133</v>
      </c>
      <c r="M20" s="16"/>
      <c r="N20" s="162"/>
      <c r="O20" s="28"/>
      <c r="P20" s="29"/>
      <c r="Q20" s="16"/>
      <c r="R20" s="163"/>
      <c r="S20" s="10"/>
      <c r="T20" s="5"/>
      <c r="U20" s="5"/>
      <c r="V20" s="3"/>
      <c r="W20" s="3"/>
      <c r="X20" s="2"/>
      <c r="Y20" s="2"/>
    </row>
    <row r="21" spans="1:25" ht="15">
      <c r="A21" s="16"/>
      <c r="B21" s="72" t="s">
        <v>62</v>
      </c>
      <c r="C21" s="73" t="s">
        <v>131</v>
      </c>
      <c r="D21" s="65">
        <v>42734</v>
      </c>
      <c r="E21" s="75">
        <v>27408381</v>
      </c>
      <c r="F21" s="76">
        <v>10</v>
      </c>
      <c r="G21" s="77">
        <v>4.805</v>
      </c>
      <c r="H21" s="78">
        <v>131697270.71</v>
      </c>
      <c r="I21" s="145">
        <v>0.0909</v>
      </c>
      <c r="J21" s="230">
        <v>0.011477</v>
      </c>
      <c r="K21" s="230">
        <v>0.011525</v>
      </c>
      <c r="L21" s="76" t="s">
        <v>56</v>
      </c>
      <c r="M21" s="16"/>
      <c r="N21" s="162"/>
      <c r="O21" s="28"/>
      <c r="P21" s="29"/>
      <c r="Q21" s="16"/>
      <c r="R21" s="163"/>
      <c r="S21" s="10"/>
      <c r="T21" s="5"/>
      <c r="U21" s="5"/>
      <c r="V21" s="3"/>
      <c r="W21" s="3"/>
      <c r="X21" s="2"/>
      <c r="Y21" s="2"/>
    </row>
    <row r="22" spans="1:25" ht="15">
      <c r="A22" s="16"/>
      <c r="B22" s="84" t="s">
        <v>1</v>
      </c>
      <c r="C22" s="85"/>
      <c r="D22" s="86"/>
      <c r="E22" s="87"/>
      <c r="F22" s="88"/>
      <c r="G22" s="89"/>
      <c r="H22" s="90">
        <v>2477213080.14</v>
      </c>
      <c r="I22" s="91"/>
      <c r="J22" s="231">
        <v>0.21587299999999998</v>
      </c>
      <c r="K22" s="231">
        <v>0.21678</v>
      </c>
      <c r="L22" s="88"/>
      <c r="M22" s="30"/>
      <c r="N22" s="162"/>
      <c r="O22" s="31"/>
      <c r="P22" s="26"/>
      <c r="Q22" s="27"/>
      <c r="R22" s="6"/>
      <c r="S22" s="164"/>
      <c r="T22" s="6"/>
      <c r="U22" s="3"/>
      <c r="V22" s="3"/>
      <c r="W22" s="3"/>
      <c r="X22" s="8"/>
      <c r="Y22" s="8"/>
    </row>
    <row r="23" spans="1:25" ht="15">
      <c r="A23" s="16"/>
      <c r="B23" s="172"/>
      <c r="C23" s="176"/>
      <c r="D23" s="176"/>
      <c r="E23" s="176"/>
      <c r="F23" s="176"/>
      <c r="G23" s="176"/>
      <c r="H23" s="177"/>
      <c r="I23" s="173"/>
      <c r="J23" s="174"/>
      <c r="K23" s="174"/>
      <c r="L23" s="166"/>
      <c r="M23" s="166"/>
      <c r="N23" s="35"/>
      <c r="O23" s="27"/>
      <c r="P23" s="26"/>
      <c r="Q23" s="36"/>
      <c r="R23" s="8"/>
      <c r="S23" s="4"/>
      <c r="T23" s="3"/>
      <c r="U23" s="3"/>
      <c r="V23" s="3"/>
      <c r="W23" s="3"/>
      <c r="X23" s="8"/>
      <c r="Y23" s="8"/>
    </row>
    <row r="24" spans="1:25" ht="15">
      <c r="A24" s="16"/>
      <c r="B24" s="165"/>
      <c r="C24" s="32"/>
      <c r="D24" s="33"/>
      <c r="E24" s="28"/>
      <c r="F24" s="30"/>
      <c r="G24" s="34"/>
      <c r="H24" s="30"/>
      <c r="I24" s="37"/>
      <c r="J24" s="38"/>
      <c r="K24" s="39"/>
      <c r="L24" s="30"/>
      <c r="M24" s="30"/>
      <c r="N24" s="30"/>
      <c r="O24" s="27"/>
      <c r="P24" s="26"/>
      <c r="Q24" s="36"/>
      <c r="R24" s="8"/>
      <c r="S24" s="3"/>
      <c r="T24" s="3"/>
      <c r="U24" s="3"/>
      <c r="V24" s="3"/>
      <c r="W24" s="3"/>
      <c r="X24" s="8"/>
      <c r="Y24" s="8"/>
    </row>
    <row r="25" spans="1:25" ht="15">
      <c r="A25" s="16"/>
      <c r="B25" s="60" t="s">
        <v>125</v>
      </c>
      <c r="C25" s="32"/>
      <c r="D25" s="33"/>
      <c r="E25" s="28"/>
      <c r="F25" s="30"/>
      <c r="G25" s="34"/>
      <c r="H25" s="28"/>
      <c r="I25" s="37"/>
      <c r="J25" s="38"/>
      <c r="K25" s="39"/>
      <c r="L25" s="30"/>
      <c r="M25" s="30"/>
      <c r="N25" s="30"/>
      <c r="O25" s="27"/>
      <c r="P25" s="26"/>
      <c r="Q25" s="27"/>
      <c r="R25" s="3"/>
      <c r="S25" s="3"/>
      <c r="T25" s="3"/>
      <c r="U25" s="3"/>
      <c r="V25" s="3"/>
      <c r="W25" s="3"/>
      <c r="X25" s="8"/>
      <c r="Y25" s="8"/>
    </row>
    <row r="26" spans="1:25" ht="15">
      <c r="A26" s="16"/>
      <c r="B26" s="40"/>
      <c r="C26" s="32"/>
      <c r="D26" s="33"/>
      <c r="E26" s="28"/>
      <c r="F26" s="30"/>
      <c r="G26" s="34"/>
      <c r="H26" s="28"/>
      <c r="I26" s="37"/>
      <c r="J26" s="38"/>
      <c r="K26" s="39"/>
      <c r="L26" s="30"/>
      <c r="M26" s="30"/>
      <c r="N26" s="30"/>
      <c r="O26" s="27"/>
      <c r="P26" s="26"/>
      <c r="Q26" s="27"/>
      <c r="R26" s="3"/>
      <c r="S26" s="3"/>
      <c r="T26" s="3"/>
      <c r="U26" s="3"/>
      <c r="V26" s="3"/>
      <c r="W26" s="3"/>
      <c r="X26" s="8"/>
      <c r="Y26" s="8"/>
    </row>
    <row r="27" spans="1:25" ht="33">
      <c r="A27" s="16"/>
      <c r="B27" s="61" t="s">
        <v>66</v>
      </c>
      <c r="C27" s="62" t="s">
        <v>54</v>
      </c>
      <c r="D27" s="62" t="s">
        <v>10</v>
      </c>
      <c r="E27" s="62" t="s">
        <v>11</v>
      </c>
      <c r="F27" s="62" t="s">
        <v>12</v>
      </c>
      <c r="G27" s="62" t="s">
        <v>13</v>
      </c>
      <c r="H27" s="62" t="s">
        <v>14</v>
      </c>
      <c r="I27" s="62" t="s">
        <v>15</v>
      </c>
      <c r="J27" s="62" t="s">
        <v>16</v>
      </c>
      <c r="K27" s="62" t="s">
        <v>17</v>
      </c>
      <c r="L27" s="61" t="s">
        <v>18</v>
      </c>
      <c r="M27" s="24"/>
      <c r="N27" s="24"/>
      <c r="O27" s="25"/>
      <c r="P27" s="26"/>
      <c r="Q27" s="27"/>
      <c r="R27" s="3"/>
      <c r="S27" s="3"/>
      <c r="T27" s="3"/>
      <c r="U27" s="3"/>
      <c r="V27" s="3"/>
      <c r="W27" s="3"/>
      <c r="X27" s="2"/>
      <c r="Y27" s="2"/>
    </row>
    <row r="28" spans="1:25" s="206" customFormat="1" ht="22.5">
      <c r="A28" s="16"/>
      <c r="B28" s="92" t="s">
        <v>6</v>
      </c>
      <c r="C28" s="81" t="s">
        <v>99</v>
      </c>
      <c r="D28" s="65">
        <v>42212</v>
      </c>
      <c r="E28" s="66">
        <v>89249</v>
      </c>
      <c r="F28" s="93">
        <v>2.5</v>
      </c>
      <c r="G28" s="68">
        <v>113.5418</v>
      </c>
      <c r="H28" s="69">
        <v>10133492.11</v>
      </c>
      <c r="I28" s="144">
        <v>0.7189</v>
      </c>
      <c r="J28" s="229">
        <v>0.000883</v>
      </c>
      <c r="K28" s="229">
        <v>0.000887</v>
      </c>
      <c r="L28" s="187" t="s">
        <v>166</v>
      </c>
      <c r="M28" s="16"/>
      <c r="N28" s="30"/>
      <c r="O28" s="28"/>
      <c r="P28" s="29"/>
      <c r="Q28" s="16"/>
      <c r="R28" s="6"/>
      <c r="S28" s="164"/>
      <c r="T28" s="5"/>
      <c r="U28" s="156"/>
      <c r="V28" s="3"/>
      <c r="W28" s="3"/>
      <c r="X28" s="2"/>
      <c r="Y28" s="2"/>
    </row>
    <row r="29" spans="1:17" ht="15">
      <c r="A29" s="16"/>
      <c r="B29" s="95" t="s">
        <v>1</v>
      </c>
      <c r="C29" s="88"/>
      <c r="D29" s="88"/>
      <c r="E29" s="88"/>
      <c r="F29" s="88"/>
      <c r="G29" s="88"/>
      <c r="H29" s="96">
        <v>10133492.11</v>
      </c>
      <c r="I29" s="88"/>
      <c r="J29" s="55">
        <v>0.000883</v>
      </c>
      <c r="K29" s="55">
        <v>0.000887</v>
      </c>
      <c r="L29" s="88"/>
      <c r="M29" s="16"/>
      <c r="N29" s="16"/>
      <c r="O29" s="105"/>
      <c r="P29" s="21"/>
      <c r="Q29" s="16"/>
    </row>
    <row r="30" spans="1:18" ht="15">
      <c r="A30" s="16"/>
      <c r="B30" s="16"/>
      <c r="C30" s="16"/>
      <c r="D30" s="16"/>
      <c r="E30" s="16"/>
      <c r="F30" s="16"/>
      <c r="G30" s="16"/>
      <c r="H30" s="41"/>
      <c r="I30" s="41"/>
      <c r="J30" s="174"/>
      <c r="K30" s="174"/>
      <c r="L30" s="16"/>
      <c r="M30" s="16"/>
      <c r="N30" s="16"/>
      <c r="O30" s="16"/>
      <c r="P30" s="21"/>
      <c r="Q30" s="16"/>
      <c r="R30" s="15"/>
    </row>
    <row r="31" spans="1:18" ht="15">
      <c r="A31" s="16"/>
      <c r="B31" s="170"/>
      <c r="C31" s="170"/>
      <c r="D31" s="170"/>
      <c r="E31" s="170"/>
      <c r="F31" s="170"/>
      <c r="G31" s="170"/>
      <c r="H31" s="170"/>
      <c r="I31" s="170"/>
      <c r="J31" s="170"/>
      <c r="K31" s="170"/>
      <c r="L31" s="170"/>
      <c r="M31" s="16"/>
      <c r="N31" s="16"/>
      <c r="O31" s="16"/>
      <c r="P31" s="21"/>
      <c r="Q31" s="16"/>
      <c r="R31" s="15"/>
    </row>
    <row r="32" spans="1:17" ht="15">
      <c r="A32" s="16"/>
      <c r="B32" s="16"/>
      <c r="C32" s="16"/>
      <c r="D32" s="16"/>
      <c r="E32" s="16"/>
      <c r="F32" s="16"/>
      <c r="G32" s="16"/>
      <c r="H32" s="16"/>
      <c r="I32" s="16"/>
      <c r="J32" s="16"/>
      <c r="K32" s="16"/>
      <c r="L32" s="16"/>
      <c r="M32" s="16"/>
      <c r="N32" s="16"/>
      <c r="O32" s="16"/>
      <c r="P32" s="21"/>
      <c r="Q32" s="16"/>
    </row>
    <row r="33" spans="1:17" ht="15">
      <c r="A33" s="35"/>
      <c r="B33" s="161" t="s">
        <v>129</v>
      </c>
      <c r="C33" s="161"/>
      <c r="D33" s="161"/>
      <c r="E33" s="161"/>
      <c r="F33" s="161"/>
      <c r="G33" s="161"/>
      <c r="H33" s="161"/>
      <c r="I33" s="161"/>
      <c r="J33" s="161"/>
      <c r="K33" s="161"/>
      <c r="L33" s="35"/>
      <c r="M33" s="35"/>
      <c r="N33" s="35"/>
      <c r="O33" s="35"/>
      <c r="P33" s="35"/>
      <c r="Q33" s="35"/>
    </row>
    <row r="34" spans="1:17" ht="15">
      <c r="A34" s="35"/>
      <c r="B34" s="161"/>
      <c r="C34" s="161"/>
      <c r="D34" s="161"/>
      <c r="E34" s="161"/>
      <c r="F34" s="161"/>
      <c r="G34" s="161"/>
      <c r="H34" s="161"/>
      <c r="I34" s="161"/>
      <c r="J34" s="161"/>
      <c r="K34" s="161"/>
      <c r="L34" s="35"/>
      <c r="M34" s="35"/>
      <c r="N34" s="35"/>
      <c r="O34" s="35"/>
      <c r="P34" s="35"/>
      <c r="Q34" s="35"/>
    </row>
    <row r="35" spans="1:17" ht="15">
      <c r="A35" s="35"/>
      <c r="B35" s="44" t="s">
        <v>130</v>
      </c>
      <c r="C35" s="44"/>
      <c r="D35" s="44"/>
      <c r="E35" s="44"/>
      <c r="F35" s="44"/>
      <c r="G35" s="44"/>
      <c r="H35" s="44"/>
      <c r="I35" s="44"/>
      <c r="J35" s="44"/>
      <c r="K35" s="44"/>
      <c r="L35" s="35"/>
      <c r="M35" s="35"/>
      <c r="N35" s="35"/>
      <c r="O35" s="35"/>
      <c r="P35" s="35"/>
      <c r="Q35" s="35"/>
    </row>
    <row r="36" spans="1:17" ht="43.5">
      <c r="A36" s="24"/>
      <c r="B36" s="61" t="s">
        <v>66</v>
      </c>
      <c r="C36" s="62" t="s">
        <v>11</v>
      </c>
      <c r="D36" s="62" t="s">
        <v>28</v>
      </c>
      <c r="E36" s="62" t="s">
        <v>39</v>
      </c>
      <c r="F36" s="62" t="s">
        <v>13</v>
      </c>
      <c r="G36" s="62" t="s">
        <v>14</v>
      </c>
      <c r="H36" s="62" t="s">
        <v>15</v>
      </c>
      <c r="I36" s="62" t="s">
        <v>16</v>
      </c>
      <c r="J36" s="62" t="s">
        <v>17</v>
      </c>
      <c r="K36" s="61" t="s">
        <v>40</v>
      </c>
      <c r="L36" s="61" t="s">
        <v>18</v>
      </c>
      <c r="M36" s="24"/>
      <c r="N36" s="24"/>
      <c r="O36" s="24"/>
      <c r="P36" s="45"/>
      <c r="Q36" s="24"/>
    </row>
    <row r="37" spans="1:20" ht="22.5">
      <c r="A37" s="16"/>
      <c r="B37" s="181" t="s">
        <v>72</v>
      </c>
      <c r="C37" s="182">
        <v>23159</v>
      </c>
      <c r="D37" s="183">
        <v>38552</v>
      </c>
      <c r="E37" s="182">
        <v>1490897.9999993</v>
      </c>
      <c r="F37" s="184">
        <v>73.2328</v>
      </c>
      <c r="G37" s="185">
        <v>1695998.42</v>
      </c>
      <c r="H37" s="147">
        <v>0.2</v>
      </c>
      <c r="I37" s="186">
        <v>0.000148</v>
      </c>
      <c r="J37" s="71">
        <v>0.000148</v>
      </c>
      <c r="K37" s="181" t="s">
        <v>51</v>
      </c>
      <c r="L37" s="187" t="s">
        <v>186</v>
      </c>
      <c r="M37" s="16"/>
      <c r="N37" s="16"/>
      <c r="O37" s="28"/>
      <c r="P37" s="29"/>
      <c r="Q37" s="30"/>
      <c r="R37" s="7"/>
      <c r="S37" s="202"/>
      <c r="T37" s="202"/>
    </row>
    <row r="38" spans="1:21" ht="24" customHeight="1">
      <c r="A38" s="16"/>
      <c r="B38" s="187" t="s">
        <v>5</v>
      </c>
      <c r="C38" s="188">
        <v>32016</v>
      </c>
      <c r="D38" s="189">
        <v>38552</v>
      </c>
      <c r="E38" s="188">
        <v>2652588.00000041</v>
      </c>
      <c r="F38" s="190">
        <v>113.2558</v>
      </c>
      <c r="G38" s="191">
        <v>3625997.69</v>
      </c>
      <c r="H38" s="146">
        <v>0.2</v>
      </c>
      <c r="I38" s="186">
        <v>0.000316</v>
      </c>
      <c r="J38" s="71">
        <v>0.000317</v>
      </c>
      <c r="K38" s="187" t="s">
        <v>51</v>
      </c>
      <c r="L38" s="187" t="s">
        <v>186</v>
      </c>
      <c r="M38" s="16"/>
      <c r="N38" s="16"/>
      <c r="O38" s="28"/>
      <c r="P38" s="29"/>
      <c r="Q38" s="30"/>
      <c r="R38" s="7"/>
      <c r="S38" s="202"/>
      <c r="T38" s="202"/>
      <c r="U38" s="233"/>
    </row>
    <row r="39" spans="1:21" ht="15">
      <c r="A39" s="16"/>
      <c r="B39" s="193" t="s">
        <v>9</v>
      </c>
      <c r="C39" s="188">
        <v>194022</v>
      </c>
      <c r="D39" s="189">
        <v>38552</v>
      </c>
      <c r="E39" s="188">
        <v>656685.999994549</v>
      </c>
      <c r="F39" s="190">
        <v>0</v>
      </c>
      <c r="G39" s="191">
        <v>0</v>
      </c>
      <c r="H39" s="146">
        <v>0.33</v>
      </c>
      <c r="I39" s="186">
        <v>0</v>
      </c>
      <c r="J39" s="71">
        <v>0</v>
      </c>
      <c r="K39" s="193" t="s">
        <v>153</v>
      </c>
      <c r="L39" s="192" t="s">
        <v>50</v>
      </c>
      <c r="M39" s="16"/>
      <c r="N39" s="16"/>
      <c r="O39" s="28"/>
      <c r="P39" s="29"/>
      <c r="Q39" s="30"/>
      <c r="R39" s="7"/>
      <c r="S39" s="202"/>
      <c r="T39" s="202"/>
      <c r="U39" s="233"/>
    </row>
    <row r="40" spans="1:21" ht="22.5">
      <c r="A40" s="16"/>
      <c r="B40" s="187" t="s">
        <v>24</v>
      </c>
      <c r="C40" s="188">
        <v>354468</v>
      </c>
      <c r="D40" s="189">
        <v>38552</v>
      </c>
      <c r="E40" s="188">
        <v>118840.000015108</v>
      </c>
      <c r="F40" s="190">
        <v>0.9855</v>
      </c>
      <c r="G40" s="191">
        <v>349328.21</v>
      </c>
      <c r="H40" s="146">
        <v>0.2043</v>
      </c>
      <c r="I40" s="186">
        <v>3E-05</v>
      </c>
      <c r="J40" s="71">
        <v>3.1E-05</v>
      </c>
      <c r="K40" s="187" t="s">
        <v>51</v>
      </c>
      <c r="L40" s="187" t="s">
        <v>167</v>
      </c>
      <c r="M40" s="16"/>
      <c r="N40" s="16"/>
      <c r="O40" s="28"/>
      <c r="P40" s="29"/>
      <c r="Q40" s="30"/>
      <c r="R40" s="7"/>
      <c r="S40" s="202"/>
      <c r="T40" s="202"/>
      <c r="U40" s="233"/>
    </row>
    <row r="41" spans="1:21" ht="33">
      <c r="A41" s="16"/>
      <c r="B41" s="187" t="s">
        <v>68</v>
      </c>
      <c r="C41" s="188">
        <v>203160</v>
      </c>
      <c r="D41" s="189">
        <v>38552</v>
      </c>
      <c r="E41" s="188">
        <v>15194209.0000096</v>
      </c>
      <c r="F41" s="190">
        <v>84.9222</v>
      </c>
      <c r="G41" s="191">
        <v>17252794.15</v>
      </c>
      <c r="H41" s="146">
        <v>0.2</v>
      </c>
      <c r="I41" s="186">
        <v>0.001503</v>
      </c>
      <c r="J41" s="71">
        <v>0.00151</v>
      </c>
      <c r="K41" s="187" t="s">
        <v>51</v>
      </c>
      <c r="L41" s="187" t="s">
        <v>168</v>
      </c>
      <c r="M41" s="16"/>
      <c r="N41" s="16"/>
      <c r="O41" s="28"/>
      <c r="P41" s="29"/>
      <c r="Q41" s="30"/>
      <c r="R41" s="7"/>
      <c r="S41" s="202"/>
      <c r="T41" s="202"/>
      <c r="U41" s="233"/>
    </row>
    <row r="42" spans="1:21" ht="22.5">
      <c r="A42" s="16"/>
      <c r="B42" s="187" t="s">
        <v>69</v>
      </c>
      <c r="C42" s="188">
        <v>27554</v>
      </c>
      <c r="D42" s="189">
        <v>38552</v>
      </c>
      <c r="E42" s="188">
        <v>675810.000000546</v>
      </c>
      <c r="F42" s="190">
        <v>109.2594</v>
      </c>
      <c r="G42" s="191">
        <v>3010533.51</v>
      </c>
      <c r="H42" s="146">
        <v>0.2</v>
      </c>
      <c r="I42" s="186">
        <v>0.000262</v>
      </c>
      <c r="J42" s="71">
        <v>0.000263</v>
      </c>
      <c r="K42" s="187" t="s">
        <v>51</v>
      </c>
      <c r="L42" s="187" t="s">
        <v>167</v>
      </c>
      <c r="M42" s="16"/>
      <c r="N42" s="16"/>
      <c r="O42" s="28"/>
      <c r="P42" s="29"/>
      <c r="Q42" s="30"/>
      <c r="R42" s="7"/>
      <c r="S42" s="202"/>
      <c r="T42" s="202"/>
      <c r="U42" s="233"/>
    </row>
    <row r="43" spans="1:21" ht="33">
      <c r="A43" s="16"/>
      <c r="B43" s="187" t="s">
        <v>70</v>
      </c>
      <c r="C43" s="188">
        <v>56675</v>
      </c>
      <c r="D43" s="189">
        <v>38552</v>
      </c>
      <c r="E43" s="188">
        <v>1706051.00000014</v>
      </c>
      <c r="F43" s="190">
        <v>20.852</v>
      </c>
      <c r="G43" s="191">
        <v>1181787.1</v>
      </c>
      <c r="H43" s="146">
        <v>0.077</v>
      </c>
      <c r="I43" s="186">
        <v>0.000103</v>
      </c>
      <c r="J43" s="71">
        <v>0.000103</v>
      </c>
      <c r="K43" s="187" t="s">
        <v>51</v>
      </c>
      <c r="L43" s="187" t="s">
        <v>168</v>
      </c>
      <c r="M43" s="16"/>
      <c r="N43" s="16"/>
      <c r="O43" s="28"/>
      <c r="P43" s="29"/>
      <c r="Q43" s="30"/>
      <c r="R43" s="7"/>
      <c r="S43" s="202"/>
      <c r="T43" s="202"/>
      <c r="U43" s="233"/>
    </row>
    <row r="44" spans="1:21" ht="22.5">
      <c r="A44" s="16"/>
      <c r="B44" s="187" t="s">
        <v>67</v>
      </c>
      <c r="C44" s="188">
        <v>2658128</v>
      </c>
      <c r="D44" s="189">
        <v>38552</v>
      </c>
      <c r="E44" s="188">
        <v>65511443.999897</v>
      </c>
      <c r="F44" s="190">
        <v>81.2601</v>
      </c>
      <c r="G44" s="191">
        <v>215999747.09</v>
      </c>
      <c r="H44" s="146">
        <v>0.1999</v>
      </c>
      <c r="I44" s="186">
        <v>0.018823</v>
      </c>
      <c r="J44" s="71">
        <v>0.018902</v>
      </c>
      <c r="K44" s="187" t="s">
        <v>51</v>
      </c>
      <c r="L44" s="187" t="s">
        <v>186</v>
      </c>
      <c r="M44" s="16"/>
      <c r="N44" s="16"/>
      <c r="O44" s="28"/>
      <c r="P44" s="29"/>
      <c r="Q44" s="30"/>
      <c r="R44" s="7"/>
      <c r="S44" s="202"/>
      <c r="T44" s="202"/>
      <c r="U44" s="233"/>
    </row>
    <row r="45" spans="1:21" ht="22.5">
      <c r="A45" s="16"/>
      <c r="B45" s="187" t="s">
        <v>157</v>
      </c>
      <c r="C45" s="188">
        <v>2875443</v>
      </c>
      <c r="D45" s="189">
        <v>40214</v>
      </c>
      <c r="E45" s="188">
        <v>131168262.999892</v>
      </c>
      <c r="F45" s="190">
        <v>264.6548</v>
      </c>
      <c r="G45" s="191">
        <v>760999792.08</v>
      </c>
      <c r="H45" s="146">
        <v>0.2</v>
      </c>
      <c r="I45" s="186">
        <v>0.066316</v>
      </c>
      <c r="J45" s="71">
        <v>0.066595</v>
      </c>
      <c r="K45" s="187" t="s">
        <v>51</v>
      </c>
      <c r="L45" s="187" t="s">
        <v>186</v>
      </c>
      <c r="M45" s="16"/>
      <c r="N45" s="16"/>
      <c r="O45" s="28"/>
      <c r="P45" s="29"/>
      <c r="Q45" s="30"/>
      <c r="R45" s="7"/>
      <c r="S45" s="202"/>
      <c r="T45" s="202"/>
      <c r="U45" s="233"/>
    </row>
    <row r="46" spans="1:21" ht="22.5">
      <c r="A46" s="16"/>
      <c r="B46" s="187" t="s">
        <v>158</v>
      </c>
      <c r="C46" s="188">
        <v>27387940</v>
      </c>
      <c r="D46" s="189">
        <v>41060</v>
      </c>
      <c r="E46" s="188">
        <v>670353852.000049</v>
      </c>
      <c r="F46" s="190">
        <v>0</v>
      </c>
      <c r="G46" s="191">
        <v>0</v>
      </c>
      <c r="H46" s="146">
        <v>0.2155</v>
      </c>
      <c r="I46" s="186">
        <v>0</v>
      </c>
      <c r="J46" s="71">
        <v>0</v>
      </c>
      <c r="K46" s="187" t="s">
        <v>51</v>
      </c>
      <c r="L46" s="187" t="s">
        <v>186</v>
      </c>
      <c r="M46" s="16"/>
      <c r="N46" s="16"/>
      <c r="O46" s="28"/>
      <c r="P46" s="29"/>
      <c r="Q46" s="30"/>
      <c r="R46" s="7"/>
      <c r="S46" s="202"/>
      <c r="T46" s="202"/>
      <c r="U46" s="233"/>
    </row>
    <row r="47" spans="1:21" ht="33">
      <c r="A47" s="16"/>
      <c r="B47" s="187" t="s">
        <v>26</v>
      </c>
      <c r="C47" s="188">
        <v>75655</v>
      </c>
      <c r="D47" s="189">
        <v>38552</v>
      </c>
      <c r="E47" s="188">
        <v>132632.999998301</v>
      </c>
      <c r="F47" s="190">
        <v>3.2816</v>
      </c>
      <c r="G47" s="191">
        <v>248269.45</v>
      </c>
      <c r="H47" s="146">
        <v>0.6994</v>
      </c>
      <c r="I47" s="186">
        <v>2.2E-05</v>
      </c>
      <c r="J47" s="71">
        <v>2.2E-05</v>
      </c>
      <c r="K47" s="187" t="s">
        <v>51</v>
      </c>
      <c r="L47" s="187" t="s">
        <v>168</v>
      </c>
      <c r="M47" s="16"/>
      <c r="N47" s="16"/>
      <c r="O47" s="28"/>
      <c r="P47" s="29"/>
      <c r="Q47" s="30"/>
      <c r="R47" s="7"/>
      <c r="S47" s="202"/>
      <c r="T47" s="202"/>
      <c r="U47" s="233"/>
    </row>
    <row r="48" spans="1:21" ht="22.5">
      <c r="A48" s="16"/>
      <c r="B48" s="187" t="s">
        <v>182</v>
      </c>
      <c r="C48" s="188">
        <v>9220644</v>
      </c>
      <c r="D48" s="189">
        <v>38552</v>
      </c>
      <c r="E48" s="188">
        <v>141578929.000041</v>
      </c>
      <c r="F48" s="190">
        <v>65.0605</v>
      </c>
      <c r="G48" s="191">
        <v>599899708.96</v>
      </c>
      <c r="H48" s="146">
        <v>0.2412</v>
      </c>
      <c r="I48" s="186">
        <v>0.052277</v>
      </c>
      <c r="J48" s="71">
        <v>0.052497</v>
      </c>
      <c r="K48" s="187" t="s">
        <v>51</v>
      </c>
      <c r="L48" s="187" t="s">
        <v>186</v>
      </c>
      <c r="M48" s="16"/>
      <c r="N48" s="16"/>
      <c r="O48" s="28"/>
      <c r="P48" s="29"/>
      <c r="Q48" s="30"/>
      <c r="R48" s="7"/>
      <c r="S48" s="202"/>
      <c r="T48" s="202"/>
      <c r="U48" s="233"/>
    </row>
    <row r="49" spans="1:21" ht="22.5">
      <c r="A49" s="16"/>
      <c r="B49" s="187" t="s">
        <v>183</v>
      </c>
      <c r="C49" s="188">
        <v>6753127</v>
      </c>
      <c r="D49" s="189">
        <v>38552</v>
      </c>
      <c r="E49" s="188">
        <v>114760053.000243</v>
      </c>
      <c r="F49" s="190">
        <v>56.2998</v>
      </c>
      <c r="G49" s="191">
        <v>380199699.47</v>
      </c>
      <c r="H49" s="146">
        <v>0.2409</v>
      </c>
      <c r="I49" s="186">
        <v>0.033132</v>
      </c>
      <c r="J49" s="71">
        <v>0.033271</v>
      </c>
      <c r="K49" s="187" t="s">
        <v>51</v>
      </c>
      <c r="L49" s="187" t="s">
        <v>186</v>
      </c>
      <c r="M49" s="16"/>
      <c r="N49" s="16"/>
      <c r="O49" s="28"/>
      <c r="P49" s="29"/>
      <c r="Q49" s="30"/>
      <c r="R49" s="7"/>
      <c r="S49" s="202"/>
      <c r="T49" s="202"/>
      <c r="U49" s="233"/>
    </row>
    <row r="50" spans="1:21" ht="22.5">
      <c r="A50" s="16"/>
      <c r="B50" s="193" t="s">
        <v>184</v>
      </c>
      <c r="C50" s="188">
        <v>3256396</v>
      </c>
      <c r="D50" s="189">
        <v>38552</v>
      </c>
      <c r="E50" s="188">
        <v>107277263.000093</v>
      </c>
      <c r="F50" s="190">
        <v>138.0053</v>
      </c>
      <c r="G50" s="191">
        <v>449399906.9</v>
      </c>
      <c r="H50" s="146">
        <v>0.12</v>
      </c>
      <c r="I50" s="186">
        <v>0.039162</v>
      </c>
      <c r="J50" s="71">
        <v>0.039327</v>
      </c>
      <c r="K50" s="187" t="s">
        <v>51</v>
      </c>
      <c r="L50" s="187" t="s">
        <v>186</v>
      </c>
      <c r="M50" s="16"/>
      <c r="N50" s="16"/>
      <c r="O50" s="28"/>
      <c r="P50" s="29"/>
      <c r="Q50" s="30"/>
      <c r="R50" s="7"/>
      <c r="S50" s="202"/>
      <c r="T50" s="202"/>
      <c r="U50" s="233"/>
    </row>
    <row r="51" spans="1:21" ht="22.5">
      <c r="A51" s="16"/>
      <c r="B51" s="187" t="s">
        <v>190</v>
      </c>
      <c r="C51" s="188">
        <v>7796022</v>
      </c>
      <c r="D51" s="189">
        <v>38552</v>
      </c>
      <c r="E51" s="188">
        <v>165221141.000303</v>
      </c>
      <c r="F51" s="190">
        <v>32.7346</v>
      </c>
      <c r="G51" s="191">
        <v>255199661.76</v>
      </c>
      <c r="H51" s="146">
        <v>0.2199</v>
      </c>
      <c r="I51" s="186">
        <v>0.022239</v>
      </c>
      <c r="J51" s="71">
        <v>0.022332</v>
      </c>
      <c r="K51" s="187" t="s">
        <v>51</v>
      </c>
      <c r="L51" s="187" t="s">
        <v>186</v>
      </c>
      <c r="M51" s="16"/>
      <c r="N51" s="16"/>
      <c r="O51" s="28"/>
      <c r="P51" s="29"/>
      <c r="Q51" s="30"/>
      <c r="R51" s="7"/>
      <c r="S51" s="202"/>
      <c r="T51" s="202"/>
      <c r="U51" s="233"/>
    </row>
    <row r="52" spans="1:21" ht="22.5">
      <c r="A52" s="16"/>
      <c r="B52" s="187" t="s">
        <v>191</v>
      </c>
      <c r="C52" s="188">
        <v>8167813</v>
      </c>
      <c r="D52" s="189">
        <v>38552</v>
      </c>
      <c r="E52" s="188">
        <v>113299903.999816</v>
      </c>
      <c r="F52" s="190">
        <v>25.5025</v>
      </c>
      <c r="G52" s="191">
        <v>208299651.03</v>
      </c>
      <c r="H52" s="146">
        <v>0.22</v>
      </c>
      <c r="I52" s="186">
        <v>0.018152</v>
      </c>
      <c r="J52" s="71">
        <v>0.018228</v>
      </c>
      <c r="K52" s="187" t="s">
        <v>51</v>
      </c>
      <c r="L52" s="187" t="s">
        <v>186</v>
      </c>
      <c r="M52" s="16"/>
      <c r="N52" s="16"/>
      <c r="O52" s="28"/>
      <c r="P52" s="29"/>
      <c r="Q52" s="30"/>
      <c r="R52" s="7"/>
      <c r="S52" s="202"/>
      <c r="T52" s="202"/>
      <c r="U52" s="233"/>
    </row>
    <row r="53" spans="1:21" ht="22.5">
      <c r="A53" s="16"/>
      <c r="B53" s="187" t="s">
        <v>192</v>
      </c>
      <c r="C53" s="188">
        <v>9327282</v>
      </c>
      <c r="D53" s="189">
        <v>38552</v>
      </c>
      <c r="E53" s="188">
        <v>125918629.00016</v>
      </c>
      <c r="F53" s="190">
        <v>26.3956</v>
      </c>
      <c r="G53" s="191">
        <v>246199204.76</v>
      </c>
      <c r="H53" s="146">
        <v>0.2199</v>
      </c>
      <c r="I53" s="186">
        <v>0.021455</v>
      </c>
      <c r="J53" s="71">
        <v>0.021545</v>
      </c>
      <c r="K53" s="187" t="s">
        <v>51</v>
      </c>
      <c r="L53" s="187" t="s">
        <v>186</v>
      </c>
      <c r="M53" s="16"/>
      <c r="N53" s="16"/>
      <c r="O53" s="28"/>
      <c r="P53" s="29"/>
      <c r="Q53" s="30"/>
      <c r="R53" s="7"/>
      <c r="S53" s="202"/>
      <c r="T53" s="202"/>
      <c r="U53" s="233"/>
    </row>
    <row r="54" spans="1:21" ht="22.5">
      <c r="A54" s="16"/>
      <c r="B54" s="192" t="s">
        <v>159</v>
      </c>
      <c r="C54" s="188">
        <v>1366412</v>
      </c>
      <c r="D54" s="189">
        <v>40746</v>
      </c>
      <c r="E54" s="188">
        <v>17819671.999945</v>
      </c>
      <c r="F54" s="190">
        <v>122.747</v>
      </c>
      <c r="G54" s="191">
        <v>167722973.76</v>
      </c>
      <c r="H54" s="146">
        <v>0.22</v>
      </c>
      <c r="I54" s="186">
        <v>0.014616</v>
      </c>
      <c r="J54" s="71">
        <v>0.014677</v>
      </c>
      <c r="K54" s="187" t="s">
        <v>51</v>
      </c>
      <c r="L54" s="187" t="s">
        <v>186</v>
      </c>
      <c r="M54" s="16"/>
      <c r="N54" s="16"/>
      <c r="O54" s="28"/>
      <c r="P54" s="29"/>
      <c r="Q54" s="30"/>
      <c r="R54" s="7"/>
      <c r="S54" s="202"/>
      <c r="T54" s="202"/>
      <c r="U54" s="233"/>
    </row>
    <row r="55" spans="1:21" ht="22.5">
      <c r="A55" s="16"/>
      <c r="B55" s="187" t="s">
        <v>160</v>
      </c>
      <c r="C55" s="188">
        <v>444054</v>
      </c>
      <c r="D55" s="189">
        <v>38552</v>
      </c>
      <c r="E55" s="188">
        <v>2833768.99999238</v>
      </c>
      <c r="F55" s="190">
        <v>158.314</v>
      </c>
      <c r="G55" s="191">
        <v>70299964.96</v>
      </c>
      <c r="H55" s="146">
        <v>0.12</v>
      </c>
      <c r="I55" s="186">
        <v>0.006126</v>
      </c>
      <c r="J55" s="71">
        <v>0.006152</v>
      </c>
      <c r="K55" s="187" t="s">
        <v>51</v>
      </c>
      <c r="L55" s="187" t="s">
        <v>186</v>
      </c>
      <c r="M55" s="16"/>
      <c r="N55" s="16"/>
      <c r="O55" s="28"/>
      <c r="P55" s="29"/>
      <c r="Q55" s="30"/>
      <c r="R55" s="7"/>
      <c r="S55" s="202"/>
      <c r="T55" s="202"/>
      <c r="U55" s="233"/>
    </row>
    <row r="56" spans="1:21" ht="22.5">
      <c r="A56" s="16"/>
      <c r="B56" s="187" t="s">
        <v>161</v>
      </c>
      <c r="C56" s="188">
        <v>1680000</v>
      </c>
      <c r="D56" s="189">
        <v>38552</v>
      </c>
      <c r="E56" s="188">
        <v>26124808.000032</v>
      </c>
      <c r="F56" s="190">
        <v>44.9404</v>
      </c>
      <c r="G56" s="191">
        <v>75499872</v>
      </c>
      <c r="H56" s="146">
        <v>0.12</v>
      </c>
      <c r="I56" s="186">
        <v>0.006579</v>
      </c>
      <c r="J56" s="71">
        <v>0.006607</v>
      </c>
      <c r="K56" s="187" t="s">
        <v>51</v>
      </c>
      <c r="L56" s="187" t="s">
        <v>186</v>
      </c>
      <c r="M56" s="16"/>
      <c r="N56" s="16"/>
      <c r="O56" s="28"/>
      <c r="P56" s="29"/>
      <c r="Q56" s="30"/>
      <c r="R56" s="7"/>
      <c r="S56" s="202"/>
      <c r="T56" s="202"/>
      <c r="U56" s="233"/>
    </row>
    <row r="57" spans="1:21" ht="22.5">
      <c r="A57" s="16"/>
      <c r="B57" s="187" t="s">
        <v>165</v>
      </c>
      <c r="C57" s="188">
        <v>2390698</v>
      </c>
      <c r="D57" s="189">
        <v>38552</v>
      </c>
      <c r="E57" s="188">
        <v>62610811.9999896</v>
      </c>
      <c r="F57" s="190">
        <v>189.6517</v>
      </c>
      <c r="G57" s="191">
        <v>453399939.89</v>
      </c>
      <c r="H57" s="146">
        <v>0.1199</v>
      </c>
      <c r="I57" s="186">
        <v>0.039511</v>
      </c>
      <c r="J57" s="71">
        <v>0.039677</v>
      </c>
      <c r="K57" s="187" t="s">
        <v>51</v>
      </c>
      <c r="L57" s="187" t="s">
        <v>186</v>
      </c>
      <c r="M57" s="16"/>
      <c r="N57" s="16"/>
      <c r="O57" s="28"/>
      <c r="P57" s="29"/>
      <c r="Q57" s="30"/>
      <c r="R57" s="7"/>
      <c r="S57" s="202"/>
      <c r="T57" s="202"/>
      <c r="U57" s="233"/>
    </row>
    <row r="58" spans="1:21" ht="15">
      <c r="A58" s="16"/>
      <c r="B58" s="193" t="s">
        <v>58</v>
      </c>
      <c r="C58" s="188">
        <v>1350988</v>
      </c>
      <c r="D58" s="189">
        <v>38552</v>
      </c>
      <c r="E58" s="188">
        <v>340995.999957721</v>
      </c>
      <c r="F58" s="190">
        <v>0</v>
      </c>
      <c r="G58" s="191">
        <v>0</v>
      </c>
      <c r="H58" s="146">
        <v>0.0976</v>
      </c>
      <c r="I58" s="186">
        <v>0</v>
      </c>
      <c r="J58" s="71">
        <v>0</v>
      </c>
      <c r="K58" s="193" t="s">
        <v>153</v>
      </c>
      <c r="L58" s="192" t="s">
        <v>50</v>
      </c>
      <c r="M58" s="16"/>
      <c r="N58" s="16"/>
      <c r="O58" s="28"/>
      <c r="P58" s="29"/>
      <c r="Q58" s="30"/>
      <c r="R58" s="7"/>
      <c r="S58" s="202"/>
      <c r="T58" s="202"/>
      <c r="U58" s="233"/>
    </row>
    <row r="59" spans="1:21" ht="22.5">
      <c r="A59" s="16"/>
      <c r="B59" s="187" t="s">
        <v>59</v>
      </c>
      <c r="C59" s="188">
        <v>89378235</v>
      </c>
      <c r="D59" s="189">
        <v>38552</v>
      </c>
      <c r="E59" s="188">
        <v>3107667995.99754</v>
      </c>
      <c r="F59" s="190">
        <v>37.8615</v>
      </c>
      <c r="G59" s="191">
        <v>3383994044.45</v>
      </c>
      <c r="H59" s="146">
        <v>0.1994</v>
      </c>
      <c r="I59" s="186">
        <v>0.294892</v>
      </c>
      <c r="J59" s="71">
        <v>0.296131</v>
      </c>
      <c r="K59" s="187" t="s">
        <v>51</v>
      </c>
      <c r="L59" s="187" t="s">
        <v>186</v>
      </c>
      <c r="M59" s="16"/>
      <c r="N59" s="16"/>
      <c r="O59" s="28"/>
      <c r="P59" s="29"/>
      <c r="Q59" s="30"/>
      <c r="R59" s="7"/>
      <c r="S59" s="202"/>
      <c r="T59" s="202"/>
      <c r="U59" s="233"/>
    </row>
    <row r="60" spans="1:21" ht="22.5">
      <c r="A60" s="16"/>
      <c r="B60" s="193" t="s">
        <v>87</v>
      </c>
      <c r="C60" s="188">
        <v>132784</v>
      </c>
      <c r="D60" s="189">
        <v>39261</v>
      </c>
      <c r="E60" s="188">
        <v>3160328.99999431</v>
      </c>
      <c r="F60" s="190">
        <v>16.2444</v>
      </c>
      <c r="G60" s="191">
        <v>2156996.41</v>
      </c>
      <c r="H60" s="146">
        <v>0.4899</v>
      </c>
      <c r="I60" s="186">
        <v>0.000188</v>
      </c>
      <c r="J60" s="71">
        <v>0.000189</v>
      </c>
      <c r="K60" s="187" t="s">
        <v>51</v>
      </c>
      <c r="L60" s="187" t="s">
        <v>186</v>
      </c>
      <c r="M60" s="16"/>
      <c r="N60" s="16"/>
      <c r="O60" s="28"/>
      <c r="P60" s="29"/>
      <c r="Q60" s="30"/>
      <c r="R60" s="7"/>
      <c r="S60" s="202"/>
      <c r="T60" s="202"/>
      <c r="U60" s="233"/>
    </row>
    <row r="61" spans="1:21" ht="22.5">
      <c r="A61" s="16"/>
      <c r="B61" s="187" t="s">
        <v>88</v>
      </c>
      <c r="C61" s="188">
        <v>14871947</v>
      </c>
      <c r="D61" s="189">
        <v>38552</v>
      </c>
      <c r="E61" s="188">
        <v>84664379.9999745</v>
      </c>
      <c r="F61" s="190">
        <v>2.8913</v>
      </c>
      <c r="G61" s="191">
        <v>42999260.36</v>
      </c>
      <c r="H61" s="146">
        <v>0.25</v>
      </c>
      <c r="I61" s="186">
        <v>0.003747</v>
      </c>
      <c r="J61" s="71">
        <v>0.003763</v>
      </c>
      <c r="K61" s="187" t="s">
        <v>51</v>
      </c>
      <c r="L61" s="187" t="s">
        <v>186</v>
      </c>
      <c r="M61" s="16"/>
      <c r="N61" s="16"/>
      <c r="O61" s="28"/>
      <c r="P61" s="29"/>
      <c r="Q61" s="30"/>
      <c r="R61" s="7"/>
      <c r="S61" s="202"/>
      <c r="T61" s="202"/>
      <c r="U61" s="233"/>
    </row>
    <row r="62" spans="1:20" s="233" customFormat="1" ht="15">
      <c r="A62" s="16"/>
      <c r="B62" s="187" t="s">
        <v>92</v>
      </c>
      <c r="C62" s="188">
        <v>1595520</v>
      </c>
      <c r="D62" s="189">
        <v>39261</v>
      </c>
      <c r="E62" s="188">
        <v>19249219.0000575</v>
      </c>
      <c r="F62" s="190">
        <v>0</v>
      </c>
      <c r="G62" s="191">
        <v>0</v>
      </c>
      <c r="H62" s="146">
        <v>0.3326</v>
      </c>
      <c r="I62" s="186">
        <v>0</v>
      </c>
      <c r="J62" s="71">
        <v>0</v>
      </c>
      <c r="K62" s="193" t="s">
        <v>136</v>
      </c>
      <c r="L62" s="192" t="s">
        <v>101</v>
      </c>
      <c r="M62" s="16"/>
      <c r="N62" s="16"/>
      <c r="O62" s="28"/>
      <c r="P62" s="29"/>
      <c r="Q62" s="30"/>
      <c r="R62" s="7"/>
      <c r="S62" s="202"/>
      <c r="T62" s="202"/>
    </row>
    <row r="63" spans="1:21" ht="15">
      <c r="A63" s="16"/>
      <c r="B63" s="187" t="s">
        <v>94</v>
      </c>
      <c r="C63" s="188">
        <v>43263</v>
      </c>
      <c r="D63" s="189">
        <v>38552</v>
      </c>
      <c r="E63" s="188">
        <v>207600.999999604</v>
      </c>
      <c r="F63" s="190">
        <v>0</v>
      </c>
      <c r="G63" s="191">
        <v>0</v>
      </c>
      <c r="H63" s="146">
        <v>0.1748</v>
      </c>
      <c r="I63" s="186">
        <v>0</v>
      </c>
      <c r="J63" s="71">
        <v>0</v>
      </c>
      <c r="K63" s="193" t="s">
        <v>136</v>
      </c>
      <c r="L63" s="192" t="s">
        <v>101</v>
      </c>
      <c r="M63" s="16"/>
      <c r="N63" s="16"/>
      <c r="O63" s="28"/>
      <c r="P63" s="29"/>
      <c r="Q63" s="46"/>
      <c r="R63" s="7"/>
      <c r="S63" s="202"/>
      <c r="T63" s="202"/>
      <c r="U63" s="233"/>
    </row>
    <row r="64" spans="1:21" ht="15">
      <c r="A64" s="16"/>
      <c r="B64" s="193" t="s">
        <v>95</v>
      </c>
      <c r="C64" s="188">
        <v>132859</v>
      </c>
      <c r="D64" s="189">
        <v>39261</v>
      </c>
      <c r="E64" s="188">
        <v>3059858.00000572</v>
      </c>
      <c r="F64" s="190">
        <v>0</v>
      </c>
      <c r="G64" s="191">
        <v>0</v>
      </c>
      <c r="H64" s="146">
        <v>0.3</v>
      </c>
      <c r="I64" s="186">
        <v>0</v>
      </c>
      <c r="J64" s="71">
        <v>0</v>
      </c>
      <c r="K64" s="193" t="s">
        <v>134</v>
      </c>
      <c r="L64" s="192" t="s">
        <v>50</v>
      </c>
      <c r="M64" s="16"/>
      <c r="N64" s="16"/>
      <c r="O64" s="28"/>
      <c r="P64" s="29"/>
      <c r="Q64" s="30"/>
      <c r="R64" s="7"/>
      <c r="S64" s="202"/>
      <c r="T64" s="202"/>
      <c r="U64" s="233"/>
    </row>
    <row r="65" spans="1:21" ht="22.5">
      <c r="A65" s="16"/>
      <c r="B65" s="187" t="s">
        <v>93</v>
      </c>
      <c r="C65" s="188">
        <v>2005884</v>
      </c>
      <c r="D65" s="189">
        <v>39261</v>
      </c>
      <c r="E65" s="188">
        <v>76347715.0000879</v>
      </c>
      <c r="F65" s="190">
        <v>90.2345</v>
      </c>
      <c r="G65" s="191">
        <v>180999939.8</v>
      </c>
      <c r="H65" s="146">
        <v>0.4899</v>
      </c>
      <c r="I65" s="186">
        <v>0.015773</v>
      </c>
      <c r="J65" s="71">
        <v>0.015839</v>
      </c>
      <c r="K65" s="187" t="s">
        <v>51</v>
      </c>
      <c r="L65" s="187" t="s">
        <v>186</v>
      </c>
      <c r="M65" s="16"/>
      <c r="N65" s="16"/>
      <c r="O65" s="28"/>
      <c r="P65" s="29"/>
      <c r="Q65" s="30"/>
      <c r="R65" s="7"/>
      <c r="S65" s="202"/>
      <c r="T65" s="202"/>
      <c r="U65" s="233"/>
    </row>
    <row r="66" spans="1:21" ht="15">
      <c r="A66" s="16"/>
      <c r="B66" s="192" t="s">
        <v>57</v>
      </c>
      <c r="C66" s="188">
        <v>198860</v>
      </c>
      <c r="D66" s="189">
        <v>38552</v>
      </c>
      <c r="E66" s="188">
        <v>42458.99999891</v>
      </c>
      <c r="F66" s="190">
        <v>0</v>
      </c>
      <c r="G66" s="191">
        <v>0</v>
      </c>
      <c r="H66" s="146">
        <v>0.199</v>
      </c>
      <c r="I66" s="186">
        <v>0</v>
      </c>
      <c r="J66" s="71">
        <v>0</v>
      </c>
      <c r="K66" s="193" t="s">
        <v>52</v>
      </c>
      <c r="L66" s="192" t="s">
        <v>101</v>
      </c>
      <c r="M66" s="16"/>
      <c r="N66" s="16"/>
      <c r="O66" s="28"/>
      <c r="P66" s="29"/>
      <c r="Q66" s="16"/>
      <c r="S66" s="202"/>
      <c r="T66" s="202"/>
      <c r="U66" s="233"/>
    </row>
    <row r="67" spans="1:21" ht="33">
      <c r="A67" s="16"/>
      <c r="B67" s="192" t="s">
        <v>20</v>
      </c>
      <c r="C67" s="188">
        <v>17912</v>
      </c>
      <c r="D67" s="189">
        <v>38552</v>
      </c>
      <c r="E67" s="188">
        <v>17912</v>
      </c>
      <c r="F67" s="190">
        <v>0</v>
      </c>
      <c r="G67" s="191">
        <v>0</v>
      </c>
      <c r="H67" s="146">
        <v>0.199</v>
      </c>
      <c r="I67" s="186">
        <v>0</v>
      </c>
      <c r="J67" s="71">
        <v>0</v>
      </c>
      <c r="K67" s="187" t="s">
        <v>51</v>
      </c>
      <c r="L67" s="187" t="s">
        <v>171</v>
      </c>
      <c r="M67" s="16"/>
      <c r="N67" s="16"/>
      <c r="O67" s="28"/>
      <c r="P67" s="29"/>
      <c r="Q67" s="16"/>
      <c r="S67" s="202"/>
      <c r="T67" s="202"/>
      <c r="U67" s="233"/>
    </row>
    <row r="68" spans="1:21" ht="22.5">
      <c r="A68" s="16"/>
      <c r="B68" s="192" t="s">
        <v>21</v>
      </c>
      <c r="C68" s="188">
        <v>5405083</v>
      </c>
      <c r="D68" s="189">
        <v>39261</v>
      </c>
      <c r="E68" s="188">
        <v>53838072.0000041</v>
      </c>
      <c r="F68" s="190">
        <v>4.72</v>
      </c>
      <c r="G68" s="191">
        <v>25511991.76</v>
      </c>
      <c r="H68" s="146">
        <v>1</v>
      </c>
      <c r="I68" s="186">
        <v>0.002223</v>
      </c>
      <c r="J68" s="71">
        <v>0.002233</v>
      </c>
      <c r="K68" s="187" t="s">
        <v>51</v>
      </c>
      <c r="L68" s="187" t="s">
        <v>186</v>
      </c>
      <c r="M68" s="16"/>
      <c r="N68" s="16"/>
      <c r="O68" s="28"/>
      <c r="P68" s="29"/>
      <c r="Q68" s="16"/>
      <c r="S68" s="202"/>
      <c r="T68" s="202"/>
      <c r="U68" s="233"/>
    </row>
    <row r="69" spans="1:17" ht="15">
      <c r="A69" s="16"/>
      <c r="B69" s="82"/>
      <c r="C69" s="98"/>
      <c r="D69" s="74"/>
      <c r="E69" s="98"/>
      <c r="F69" s="99"/>
      <c r="G69" s="94"/>
      <c r="H69" s="54"/>
      <c r="I69" s="79"/>
      <c r="J69" s="54"/>
      <c r="K69" s="76"/>
      <c r="L69" s="82"/>
      <c r="M69" s="16"/>
      <c r="N69" s="16"/>
      <c r="O69" s="28"/>
      <c r="P69" s="29"/>
      <c r="Q69" s="16"/>
    </row>
    <row r="70" spans="1:17" ht="15">
      <c r="A70" s="16"/>
      <c r="B70" s="95" t="s">
        <v>1</v>
      </c>
      <c r="C70" s="88"/>
      <c r="D70" s="88"/>
      <c r="E70" s="100">
        <v>5115702790.998091</v>
      </c>
      <c r="F70" s="88"/>
      <c r="G70" s="96">
        <v>7546147063.969999</v>
      </c>
      <c r="H70" s="101"/>
      <c r="I70" s="55">
        <v>0.6575949999999999</v>
      </c>
      <c r="J70" s="55">
        <v>0.6603589999999999</v>
      </c>
      <c r="K70" s="88"/>
      <c r="L70" s="88"/>
      <c r="M70" s="16"/>
      <c r="N70" s="16"/>
      <c r="O70" s="228"/>
      <c r="P70" s="21"/>
      <c r="Q70" s="16"/>
    </row>
    <row r="71" spans="1:17" ht="15">
      <c r="A71" s="16"/>
      <c r="B71" s="16"/>
      <c r="C71" s="16"/>
      <c r="D71" s="16"/>
      <c r="E71" s="168"/>
      <c r="F71" s="41"/>
      <c r="G71" s="41"/>
      <c r="H71" s="41"/>
      <c r="I71" s="174"/>
      <c r="J71" s="174"/>
      <c r="K71" s="16"/>
      <c r="L71" s="16"/>
      <c r="M71" s="16"/>
      <c r="N71" s="16"/>
      <c r="O71" s="16"/>
      <c r="P71" s="21"/>
      <c r="Q71" s="16"/>
    </row>
    <row r="72" spans="1:16" ht="15">
      <c r="A72" s="16"/>
      <c r="B72" s="16" t="s">
        <v>41</v>
      </c>
      <c r="C72" s="16"/>
      <c r="D72" s="16"/>
      <c r="E72" s="16"/>
      <c r="F72" s="16"/>
      <c r="G72" s="16"/>
      <c r="H72" s="16"/>
      <c r="I72" s="16"/>
      <c r="J72" s="16"/>
      <c r="K72" s="16"/>
      <c r="L72" s="16"/>
      <c r="M72" s="16"/>
      <c r="N72" s="16"/>
      <c r="P72" s="21"/>
    </row>
    <row r="73" spans="1:17" ht="15">
      <c r="A73" s="16"/>
      <c r="B73" s="194" t="s">
        <v>7</v>
      </c>
      <c r="C73" s="16"/>
      <c r="D73" s="16"/>
      <c r="E73" s="16"/>
      <c r="F73" s="16"/>
      <c r="G73" s="16"/>
      <c r="H73" s="16"/>
      <c r="I73" s="16"/>
      <c r="J73" s="16"/>
      <c r="K73" s="16"/>
      <c r="L73" s="16"/>
      <c r="M73" s="16"/>
      <c r="N73" s="16"/>
      <c r="O73" s="16"/>
      <c r="P73" s="21"/>
      <c r="Q73" s="16"/>
    </row>
    <row r="74" spans="1:17" ht="15">
      <c r="A74" s="16"/>
      <c r="B74" s="194" t="s">
        <v>162</v>
      </c>
      <c r="C74" s="16"/>
      <c r="D74" s="16"/>
      <c r="E74" s="16"/>
      <c r="F74" s="16"/>
      <c r="G74" s="16"/>
      <c r="H74" s="16"/>
      <c r="I74" s="16"/>
      <c r="J74" s="16"/>
      <c r="K74" s="16"/>
      <c r="L74" s="16"/>
      <c r="M74" s="16"/>
      <c r="N74" s="16"/>
      <c r="O74" s="16"/>
      <c r="P74" s="21"/>
      <c r="Q74" s="36"/>
    </row>
    <row r="75" spans="1:17" ht="15">
      <c r="A75" s="16"/>
      <c r="B75" s="194" t="s">
        <v>163</v>
      </c>
      <c r="C75" s="16"/>
      <c r="D75" s="16"/>
      <c r="E75" s="16"/>
      <c r="F75" s="16"/>
      <c r="G75" s="16"/>
      <c r="H75" s="16"/>
      <c r="I75" s="16"/>
      <c r="J75" s="16"/>
      <c r="K75" s="16"/>
      <c r="L75" s="16"/>
      <c r="M75" s="16"/>
      <c r="N75" s="16"/>
      <c r="O75" s="16"/>
      <c r="P75" s="21"/>
      <c r="Q75" s="16"/>
    </row>
    <row r="76" spans="1:17" ht="15">
      <c r="A76" s="16"/>
      <c r="B76" s="194" t="s">
        <v>164</v>
      </c>
      <c r="C76" s="16"/>
      <c r="D76" s="16"/>
      <c r="E76" s="16"/>
      <c r="F76" s="16"/>
      <c r="G76" s="16"/>
      <c r="H76" s="16"/>
      <c r="I76" s="16"/>
      <c r="J76" s="16"/>
      <c r="K76" s="16"/>
      <c r="L76" s="16"/>
      <c r="M76" s="16"/>
      <c r="N76" s="16"/>
      <c r="O76" s="16"/>
      <c r="P76" s="21"/>
      <c r="Q76" s="16"/>
    </row>
    <row r="77" spans="1:17" ht="15">
      <c r="A77" s="16"/>
      <c r="B77" s="16"/>
      <c r="C77" s="16"/>
      <c r="D77" s="16"/>
      <c r="E77" s="16"/>
      <c r="F77" s="16"/>
      <c r="G77" s="16"/>
      <c r="H77" s="16"/>
      <c r="I77" s="16"/>
      <c r="J77" s="16"/>
      <c r="K77" s="16"/>
      <c r="L77" s="16"/>
      <c r="M77" s="16"/>
      <c r="N77" s="16"/>
      <c r="O77" s="16"/>
      <c r="P77" s="21"/>
      <c r="Q77" s="16"/>
    </row>
    <row r="78" spans="1:17" ht="15">
      <c r="A78" s="16"/>
      <c r="B78" s="102" t="s">
        <v>36</v>
      </c>
      <c r="C78" s="16"/>
      <c r="D78" s="16"/>
      <c r="E78" s="16"/>
      <c r="F78" s="16"/>
      <c r="G78" s="16"/>
      <c r="H78" s="16"/>
      <c r="I78" s="16"/>
      <c r="J78" s="16"/>
      <c r="K78" s="16"/>
      <c r="L78" s="16"/>
      <c r="M78" s="16"/>
      <c r="N78" s="16"/>
      <c r="O78" s="16"/>
      <c r="P78" s="21"/>
      <c r="Q78" s="16"/>
    </row>
    <row r="79" spans="1:17" ht="15">
      <c r="A79" s="16"/>
      <c r="B79" s="47"/>
      <c r="C79" s="16"/>
      <c r="D79" s="16"/>
      <c r="E79" s="16"/>
      <c r="F79" s="16"/>
      <c r="G79" s="16"/>
      <c r="H79" s="16"/>
      <c r="I79" s="16"/>
      <c r="J79" s="16"/>
      <c r="K79" s="16"/>
      <c r="L79" s="16"/>
      <c r="M79" s="16"/>
      <c r="N79" s="16"/>
      <c r="O79" s="16"/>
      <c r="P79" s="21"/>
      <c r="Q79" s="16"/>
    </row>
    <row r="80" spans="1:17" ht="15">
      <c r="A80" s="16"/>
      <c r="B80" s="47" t="s">
        <v>31</v>
      </c>
      <c r="C80" s="16"/>
      <c r="D80" s="16"/>
      <c r="E80" s="16"/>
      <c r="F80" s="16"/>
      <c r="G80" s="16"/>
      <c r="H80" s="16"/>
      <c r="I80" s="16"/>
      <c r="J80" s="16"/>
      <c r="K80" s="16"/>
      <c r="L80" s="16"/>
      <c r="M80" s="16"/>
      <c r="N80" s="16"/>
      <c r="O80" s="16"/>
      <c r="P80" s="21"/>
      <c r="Q80" s="16"/>
    </row>
    <row r="81" spans="1:17" ht="15">
      <c r="A81" s="16"/>
      <c r="B81" s="16"/>
      <c r="C81" s="16"/>
      <c r="D81" s="16"/>
      <c r="E81" s="16"/>
      <c r="F81" s="16"/>
      <c r="G81" s="16"/>
      <c r="H81" s="16"/>
      <c r="I81" s="16"/>
      <c r="J81" s="16"/>
      <c r="K81" s="16"/>
      <c r="L81" s="16"/>
      <c r="M81" s="16"/>
      <c r="N81" s="16"/>
      <c r="O81" s="16"/>
      <c r="P81" s="21"/>
      <c r="Q81" s="16"/>
    </row>
    <row r="82" spans="1:20" ht="33">
      <c r="A82" s="16"/>
      <c r="B82" s="198" t="s">
        <v>139</v>
      </c>
      <c r="C82" s="199" t="s">
        <v>140</v>
      </c>
      <c r="D82" s="199" t="s">
        <v>32</v>
      </c>
      <c r="E82" s="199" t="s">
        <v>3</v>
      </c>
      <c r="F82" s="199" t="s">
        <v>43</v>
      </c>
      <c r="G82" s="199" t="s">
        <v>33</v>
      </c>
      <c r="H82" s="199" t="s">
        <v>44</v>
      </c>
      <c r="I82" s="199" t="s">
        <v>45</v>
      </c>
      <c r="J82" s="62" t="s">
        <v>16</v>
      </c>
      <c r="K82" s="62" t="s">
        <v>17</v>
      </c>
      <c r="L82" s="103" t="s">
        <v>34</v>
      </c>
      <c r="M82" s="62" t="s">
        <v>18</v>
      </c>
      <c r="N82" s="42"/>
      <c r="O82" s="16"/>
      <c r="P82" s="21"/>
      <c r="Q82" s="16"/>
      <c r="T82" s="157"/>
    </row>
    <row r="83" spans="1:20" s="233" customFormat="1" ht="15">
      <c r="A83" s="16"/>
      <c r="B83" s="203" t="s">
        <v>172</v>
      </c>
      <c r="C83" s="182">
        <v>15000</v>
      </c>
      <c r="D83" s="183">
        <v>42632</v>
      </c>
      <c r="E83" s="183">
        <v>42753</v>
      </c>
      <c r="F83" s="185">
        <v>74910108</v>
      </c>
      <c r="G83" s="185">
        <v>749.099972222222</v>
      </c>
      <c r="H83" s="185">
        <v>76408.2</v>
      </c>
      <c r="I83" s="185">
        <v>74986516.2</v>
      </c>
      <c r="J83" s="70">
        <v>0.006535</v>
      </c>
      <c r="K83" s="204">
        <v>0.006562</v>
      </c>
      <c r="L83" s="205" t="s">
        <v>137</v>
      </c>
      <c r="M83" s="247" t="s">
        <v>132</v>
      </c>
      <c r="N83" s="42"/>
      <c r="O83" s="16"/>
      <c r="P83" s="48"/>
      <c r="Q83" s="16"/>
      <c r="T83" s="158"/>
    </row>
    <row r="84" spans="1:20" s="233" customFormat="1" ht="15">
      <c r="A84" s="16"/>
      <c r="B84" s="203" t="s">
        <v>172</v>
      </c>
      <c r="C84" s="182">
        <v>20000</v>
      </c>
      <c r="D84" s="183">
        <v>42633</v>
      </c>
      <c r="E84" s="183">
        <v>42753</v>
      </c>
      <c r="F84" s="185">
        <v>99886795</v>
      </c>
      <c r="G84" s="185">
        <v>943.375</v>
      </c>
      <c r="H84" s="185">
        <v>96224.25</v>
      </c>
      <c r="I84" s="185">
        <v>99983019.25</v>
      </c>
      <c r="J84" s="70">
        <v>0.008713</v>
      </c>
      <c r="K84" s="204">
        <v>0.008749</v>
      </c>
      <c r="L84" s="205" t="s">
        <v>137</v>
      </c>
      <c r="M84" s="247"/>
      <c r="N84" s="42"/>
      <c r="O84" s="16"/>
      <c r="P84" s="48"/>
      <c r="Q84" s="16"/>
      <c r="T84" s="158"/>
    </row>
    <row r="85" spans="1:20" s="233" customFormat="1" ht="15">
      <c r="A85" s="16"/>
      <c r="B85" s="203" t="s">
        <v>172</v>
      </c>
      <c r="C85" s="182">
        <v>20000</v>
      </c>
      <c r="D85" s="183">
        <v>42662</v>
      </c>
      <c r="E85" s="183">
        <v>42753</v>
      </c>
      <c r="F85" s="185">
        <v>99924224</v>
      </c>
      <c r="G85" s="185">
        <v>832.703305555556</v>
      </c>
      <c r="H85" s="185">
        <v>60787.34</v>
      </c>
      <c r="I85" s="185">
        <v>99985011.34</v>
      </c>
      <c r="J85" s="70">
        <v>0.008713</v>
      </c>
      <c r="K85" s="204">
        <v>0.00875</v>
      </c>
      <c r="L85" s="205" t="s">
        <v>137</v>
      </c>
      <c r="M85" s="247"/>
      <c r="N85" s="42"/>
      <c r="O85" s="16"/>
      <c r="P85" s="48"/>
      <c r="Q85" s="16"/>
      <c r="T85" s="158"/>
    </row>
    <row r="86" spans="1:20" s="233" customFormat="1" ht="15">
      <c r="A86" s="16"/>
      <c r="B86" s="203" t="s">
        <v>173</v>
      </c>
      <c r="C86" s="182">
        <v>7000</v>
      </c>
      <c r="D86" s="183">
        <v>42639</v>
      </c>
      <c r="E86" s="183">
        <v>42772</v>
      </c>
      <c r="F86" s="185">
        <v>34952222.2</v>
      </c>
      <c r="G86" s="185">
        <v>359.231583333333</v>
      </c>
      <c r="H86" s="185">
        <v>34486.23</v>
      </c>
      <c r="I86" s="185">
        <v>34986708.43</v>
      </c>
      <c r="J86" s="70">
        <v>0.003049</v>
      </c>
      <c r="K86" s="204">
        <v>0.003062</v>
      </c>
      <c r="L86" s="205" t="s">
        <v>137</v>
      </c>
      <c r="M86" s="247"/>
      <c r="N86" s="42"/>
      <c r="O86" s="16"/>
      <c r="P86" s="48"/>
      <c r="Q86" s="16"/>
      <c r="T86" s="158"/>
    </row>
    <row r="87" spans="1:20" s="233" customFormat="1" ht="15">
      <c r="A87" s="16"/>
      <c r="B87" s="203" t="s">
        <v>173</v>
      </c>
      <c r="C87" s="182">
        <v>19400</v>
      </c>
      <c r="D87" s="183">
        <v>42660</v>
      </c>
      <c r="E87" s="183">
        <v>42772</v>
      </c>
      <c r="F87" s="185">
        <v>96885459.49</v>
      </c>
      <c r="G87" s="185">
        <v>1022.68311111111</v>
      </c>
      <c r="H87" s="185">
        <v>76701.24</v>
      </c>
      <c r="I87" s="185">
        <v>96962160.72999999</v>
      </c>
      <c r="J87" s="70">
        <v>0.00845</v>
      </c>
      <c r="K87" s="204">
        <v>0.008485</v>
      </c>
      <c r="L87" s="205" t="s">
        <v>137</v>
      </c>
      <c r="M87" s="247"/>
      <c r="N87" s="42"/>
      <c r="O87" s="16"/>
      <c r="P87" s="48"/>
      <c r="Q87" s="16"/>
      <c r="T87" s="158"/>
    </row>
    <row r="88" spans="1:20" s="233" customFormat="1" ht="15">
      <c r="A88" s="16"/>
      <c r="B88" s="203" t="s">
        <v>173</v>
      </c>
      <c r="C88" s="182">
        <v>13000</v>
      </c>
      <c r="D88" s="183">
        <v>42662</v>
      </c>
      <c r="E88" s="183">
        <v>42772</v>
      </c>
      <c r="F88" s="185">
        <v>64934524.2</v>
      </c>
      <c r="G88" s="185">
        <v>595.234527777778</v>
      </c>
      <c r="H88" s="185">
        <v>43452.12</v>
      </c>
      <c r="I88" s="185">
        <v>64977976.32</v>
      </c>
      <c r="J88" s="70">
        <v>0.005662</v>
      </c>
      <c r="K88" s="204">
        <v>0.005686</v>
      </c>
      <c r="L88" s="205" t="s">
        <v>137</v>
      </c>
      <c r="M88" s="247"/>
      <c r="N88" s="42"/>
      <c r="O88" s="16"/>
      <c r="P88" s="48"/>
      <c r="Q88" s="16"/>
      <c r="T88" s="158"/>
    </row>
    <row r="89" spans="1:20" s="233" customFormat="1" ht="15">
      <c r="A89" s="16"/>
      <c r="B89" s="203" t="s">
        <v>176</v>
      </c>
      <c r="C89" s="182">
        <v>15000</v>
      </c>
      <c r="D89" s="183">
        <v>42662</v>
      </c>
      <c r="E89" s="183">
        <v>42830</v>
      </c>
      <c r="F89" s="185">
        <v>74853287.25</v>
      </c>
      <c r="G89" s="185">
        <v>873.290194444444</v>
      </c>
      <c r="H89" s="185">
        <v>63750.18</v>
      </c>
      <c r="I89" s="185">
        <v>74917037.43</v>
      </c>
      <c r="J89" s="70">
        <v>0.006529</v>
      </c>
      <c r="K89" s="204">
        <v>0.006556</v>
      </c>
      <c r="L89" s="205" t="s">
        <v>187</v>
      </c>
      <c r="M89" s="247"/>
      <c r="N89" s="42"/>
      <c r="O89" s="16"/>
      <c r="P89" s="48"/>
      <c r="Q89" s="16"/>
      <c r="T89" s="158"/>
    </row>
    <row r="90" spans="1:20" s="233" customFormat="1" ht="15">
      <c r="A90" s="16"/>
      <c r="B90" s="203" t="s">
        <v>177</v>
      </c>
      <c r="C90" s="182">
        <v>11600</v>
      </c>
      <c r="D90" s="183">
        <v>42663</v>
      </c>
      <c r="E90" s="183">
        <v>42863</v>
      </c>
      <c r="F90" s="185">
        <v>57855361.34</v>
      </c>
      <c r="G90" s="185">
        <v>723.193305555556</v>
      </c>
      <c r="H90" s="185">
        <v>52069.92</v>
      </c>
      <c r="I90" s="185">
        <v>57907431.260000005</v>
      </c>
      <c r="J90" s="70">
        <v>0.005046</v>
      </c>
      <c r="K90" s="204">
        <v>0.005067</v>
      </c>
      <c r="L90" s="205" t="s">
        <v>180</v>
      </c>
      <c r="M90" s="247"/>
      <c r="N90" s="42"/>
      <c r="O90" s="16"/>
      <c r="P90" s="48"/>
      <c r="Q90" s="16"/>
      <c r="T90" s="158"/>
    </row>
    <row r="91" spans="1:20" s="233" customFormat="1" ht="15">
      <c r="A91" s="16"/>
      <c r="B91" s="203" t="s">
        <v>177</v>
      </c>
      <c r="C91" s="182">
        <v>10000</v>
      </c>
      <c r="D91" s="183">
        <v>42664</v>
      </c>
      <c r="E91" s="183">
        <v>42863</v>
      </c>
      <c r="F91" s="185">
        <v>49886508</v>
      </c>
      <c r="G91" s="185">
        <v>582.01025</v>
      </c>
      <c r="H91" s="185">
        <v>38994.69</v>
      </c>
      <c r="I91" s="185">
        <v>49925502.69</v>
      </c>
      <c r="J91" s="70">
        <v>0.004351</v>
      </c>
      <c r="K91" s="204">
        <v>0.004369</v>
      </c>
      <c r="L91" s="205" t="s">
        <v>180</v>
      </c>
      <c r="M91" s="247"/>
      <c r="N91" s="42"/>
      <c r="O91" s="16"/>
      <c r="P91" s="48"/>
      <c r="Q91" s="16"/>
      <c r="T91" s="158"/>
    </row>
    <row r="92" spans="1:20" s="233" customFormat="1" ht="15">
      <c r="A92" s="16"/>
      <c r="B92" s="203" t="s">
        <v>185</v>
      </c>
      <c r="C92" s="182">
        <v>10000</v>
      </c>
      <c r="D92" s="183">
        <v>42720</v>
      </c>
      <c r="E92" s="183">
        <v>42884</v>
      </c>
      <c r="F92" s="185">
        <v>49854646</v>
      </c>
      <c r="G92" s="185">
        <v>886.304888888889</v>
      </c>
      <c r="H92" s="185">
        <v>13294.58</v>
      </c>
      <c r="I92" s="185">
        <v>49867940.58</v>
      </c>
      <c r="J92" s="70">
        <v>0.004346</v>
      </c>
      <c r="K92" s="204">
        <v>0.004364</v>
      </c>
      <c r="L92" s="205" t="s">
        <v>180</v>
      </c>
      <c r="M92" s="247"/>
      <c r="N92" s="42"/>
      <c r="O92" s="16"/>
      <c r="P92" s="48"/>
      <c r="Q92" s="16"/>
      <c r="T92" s="158"/>
    </row>
    <row r="93" spans="1:20" s="233" customFormat="1" ht="15">
      <c r="A93" s="16"/>
      <c r="B93" s="203" t="s">
        <v>178</v>
      </c>
      <c r="C93" s="182">
        <v>3400</v>
      </c>
      <c r="D93" s="183">
        <v>42662</v>
      </c>
      <c r="E93" s="183">
        <v>42774</v>
      </c>
      <c r="F93" s="185">
        <v>16981509.1</v>
      </c>
      <c r="G93" s="185">
        <v>165.097333333333</v>
      </c>
      <c r="H93" s="185">
        <v>12052.1</v>
      </c>
      <c r="I93" s="185">
        <v>16993561.200000003</v>
      </c>
      <c r="J93" s="70">
        <v>0.001481</v>
      </c>
      <c r="K93" s="204">
        <v>0.001487</v>
      </c>
      <c r="L93" s="205" t="s">
        <v>180</v>
      </c>
      <c r="M93" s="247"/>
      <c r="N93" s="42"/>
      <c r="O93" s="16"/>
      <c r="P93" s="48"/>
      <c r="Q93" s="16"/>
      <c r="T93" s="158"/>
    </row>
    <row r="94" spans="1:20" s="233" customFormat="1" ht="15">
      <c r="A94" s="16"/>
      <c r="B94" s="203" t="s">
        <v>179</v>
      </c>
      <c r="C94" s="182">
        <v>6000</v>
      </c>
      <c r="D94" s="183">
        <v>42662</v>
      </c>
      <c r="E94" s="183">
        <v>42814</v>
      </c>
      <c r="F94" s="185">
        <v>29954469.3</v>
      </c>
      <c r="G94" s="185">
        <v>299.544083333333</v>
      </c>
      <c r="H94" s="185">
        <v>21866.72</v>
      </c>
      <c r="I94" s="185">
        <v>29976336.02</v>
      </c>
      <c r="J94" s="70">
        <v>0.002612</v>
      </c>
      <c r="K94" s="204">
        <v>0.002623</v>
      </c>
      <c r="L94" s="205" t="s">
        <v>180</v>
      </c>
      <c r="M94" s="247"/>
      <c r="N94" s="42"/>
      <c r="O94" s="16"/>
      <c r="P94" s="48"/>
      <c r="Q94" s="16"/>
      <c r="T94" s="158"/>
    </row>
    <row r="95" spans="1:20" s="233" customFormat="1" ht="15">
      <c r="A95" s="16"/>
      <c r="B95" s="203" t="s">
        <v>179</v>
      </c>
      <c r="C95" s="182">
        <v>2000</v>
      </c>
      <c r="D95" s="183">
        <v>42662</v>
      </c>
      <c r="E95" s="183">
        <v>42814</v>
      </c>
      <c r="F95" s="185">
        <v>9984823.1</v>
      </c>
      <c r="G95" s="185">
        <v>99.8480277777778</v>
      </c>
      <c r="H95" s="185">
        <v>7288.91</v>
      </c>
      <c r="I95" s="185">
        <v>9992112.01</v>
      </c>
      <c r="J95" s="70">
        <v>0.000871</v>
      </c>
      <c r="K95" s="204">
        <v>0.000874</v>
      </c>
      <c r="L95" s="205" t="s">
        <v>180</v>
      </c>
      <c r="M95" s="247"/>
      <c r="N95" s="42"/>
      <c r="O95" s="16"/>
      <c r="P95" s="48"/>
      <c r="Q95" s="16"/>
      <c r="T95" s="158"/>
    </row>
    <row r="96" spans="1:20" s="232" customFormat="1" ht="15">
      <c r="A96" s="16"/>
      <c r="B96" s="203" t="s">
        <v>179</v>
      </c>
      <c r="C96" s="182">
        <v>4000</v>
      </c>
      <c r="D96" s="183">
        <v>42720</v>
      </c>
      <c r="E96" s="183">
        <v>42814</v>
      </c>
      <c r="F96" s="185">
        <v>19971729</v>
      </c>
      <c r="G96" s="185">
        <v>310.670333333333</v>
      </c>
      <c r="H96" s="185">
        <v>3728.04</v>
      </c>
      <c r="I96" s="185">
        <v>19975457.04</v>
      </c>
      <c r="J96" s="70">
        <v>0.001741</v>
      </c>
      <c r="K96" s="204">
        <v>0.001748</v>
      </c>
      <c r="L96" s="205" t="s">
        <v>180</v>
      </c>
      <c r="M96" s="248"/>
      <c r="N96" s="42"/>
      <c r="O96" s="16"/>
      <c r="P96" s="48"/>
      <c r="Q96" s="16"/>
      <c r="T96" s="158"/>
    </row>
    <row r="97" spans="1:18" ht="15">
      <c r="A97" s="16"/>
      <c r="B97" s="95" t="s">
        <v>1</v>
      </c>
      <c r="C97" s="148"/>
      <c r="D97" s="88"/>
      <c r="E97" s="88"/>
      <c r="F97" s="88"/>
      <c r="G97" s="88"/>
      <c r="H97" s="88"/>
      <c r="I97" s="96">
        <v>781436770.4999999</v>
      </c>
      <c r="J97" s="55">
        <v>0.06809900000000002</v>
      </c>
      <c r="K97" s="55">
        <v>0.068382</v>
      </c>
      <c r="L97" s="88"/>
      <c r="M97" s="88"/>
      <c r="N97" s="30"/>
      <c r="O97" s="43"/>
      <c r="P97" s="48"/>
      <c r="Q97" s="16"/>
      <c r="R97" s="160"/>
    </row>
    <row r="98" spans="1:19" s="206" customFormat="1" ht="15">
      <c r="A98" s="194"/>
      <c r="B98" s="194"/>
      <c r="C98" s="194"/>
      <c r="D98" s="194"/>
      <c r="E98" s="194"/>
      <c r="F98" s="194"/>
      <c r="G98" s="194"/>
      <c r="H98" s="194"/>
      <c r="I98" s="207"/>
      <c r="J98" s="174"/>
      <c r="K98" s="174"/>
      <c r="L98" s="194"/>
      <c r="M98" s="194"/>
      <c r="N98" s="194"/>
      <c r="O98" s="207"/>
      <c r="P98" s="208"/>
      <c r="Q98" s="194"/>
      <c r="R98" s="209"/>
      <c r="S98" s="210"/>
    </row>
    <row r="99" spans="1:17" s="206" customFormat="1" ht="15">
      <c r="A99" s="194"/>
      <c r="B99" s="211" t="s">
        <v>142</v>
      </c>
      <c r="C99" s="194"/>
      <c r="D99" s="194"/>
      <c r="E99" s="194"/>
      <c r="F99" s="194"/>
      <c r="G99" s="194"/>
      <c r="H99" s="194"/>
      <c r="I99" s="194"/>
      <c r="J99" s="212"/>
      <c r="K99" s="213"/>
      <c r="L99" s="194"/>
      <c r="M99" s="194"/>
      <c r="N99" s="194"/>
      <c r="O99" s="212"/>
      <c r="P99" s="214"/>
      <c r="Q99" s="194"/>
    </row>
    <row r="100" spans="1:17" s="206" customFormat="1" ht="15">
      <c r="A100" s="194"/>
      <c r="B100" s="194"/>
      <c r="C100" s="194"/>
      <c r="D100" s="194"/>
      <c r="E100" s="194"/>
      <c r="F100" s="194"/>
      <c r="G100" s="194"/>
      <c r="H100" s="194"/>
      <c r="I100" s="194"/>
      <c r="J100" s="212"/>
      <c r="K100" s="213"/>
      <c r="L100" s="194"/>
      <c r="M100" s="194"/>
      <c r="N100" s="194"/>
      <c r="O100" s="212"/>
      <c r="P100" s="214"/>
      <c r="Q100" s="194"/>
    </row>
    <row r="101" spans="1:17" s="206" customFormat="1" ht="22.5">
      <c r="A101" s="194"/>
      <c r="B101" s="199" t="s">
        <v>66</v>
      </c>
      <c r="C101" s="199" t="s">
        <v>143</v>
      </c>
      <c r="D101" s="199" t="s">
        <v>140</v>
      </c>
      <c r="E101" s="199" t="s">
        <v>32</v>
      </c>
      <c r="F101" s="199" t="s">
        <v>144</v>
      </c>
      <c r="G101" s="199" t="s">
        <v>145</v>
      </c>
      <c r="H101" s="199" t="s">
        <v>146</v>
      </c>
      <c r="I101" s="199" t="s">
        <v>33</v>
      </c>
      <c r="J101" s="199" t="s">
        <v>147</v>
      </c>
      <c r="K101" s="199" t="s">
        <v>148</v>
      </c>
      <c r="L101" s="199" t="s">
        <v>170</v>
      </c>
      <c r="M101" s="199" t="s">
        <v>45</v>
      </c>
      <c r="N101" s="199" t="s">
        <v>149</v>
      </c>
      <c r="O101" s="199" t="s">
        <v>150</v>
      </c>
      <c r="P101" s="199" t="s">
        <v>18</v>
      </c>
      <c r="Q101" s="194"/>
    </row>
    <row r="102" spans="1:26" s="233" customFormat="1" ht="15">
      <c r="A102" s="194"/>
      <c r="B102" s="143" t="s">
        <v>151</v>
      </c>
      <c r="C102" s="243" t="s">
        <v>174</v>
      </c>
      <c r="D102" s="182">
        <v>10000</v>
      </c>
      <c r="E102" s="183">
        <v>42662</v>
      </c>
      <c r="F102" s="183">
        <v>42897</v>
      </c>
      <c r="G102" s="183">
        <v>42897</v>
      </c>
      <c r="H102" s="185">
        <v>100000000</v>
      </c>
      <c r="I102" s="185">
        <v>18493.15</v>
      </c>
      <c r="J102" s="185">
        <v>3754109.59</v>
      </c>
      <c r="K102" s="185"/>
      <c r="L102" s="244">
        <v>10254.7</v>
      </c>
      <c r="M102" s="191">
        <v>106301109.59</v>
      </c>
      <c r="N102" s="70">
        <v>0.009263</v>
      </c>
      <c r="O102" s="70">
        <v>0.009302</v>
      </c>
      <c r="P102" s="249" t="s">
        <v>169</v>
      </c>
      <c r="Q102" s="194"/>
      <c r="S102" s="216"/>
      <c r="U102" s="180"/>
      <c r="V102" s="217"/>
      <c r="X102" s="217"/>
      <c r="Z102" s="217"/>
    </row>
    <row r="103" spans="1:26" s="233" customFormat="1" ht="15">
      <c r="A103" s="194"/>
      <c r="B103" s="143" t="s">
        <v>151</v>
      </c>
      <c r="C103" s="243" t="s">
        <v>174</v>
      </c>
      <c r="D103" s="182">
        <v>3500</v>
      </c>
      <c r="E103" s="183">
        <v>42663</v>
      </c>
      <c r="F103" s="183">
        <v>42897</v>
      </c>
      <c r="G103" s="183">
        <v>42897</v>
      </c>
      <c r="H103" s="185">
        <v>35000000</v>
      </c>
      <c r="I103" s="185">
        <v>6472.6</v>
      </c>
      <c r="J103" s="185">
        <v>1313938.36</v>
      </c>
      <c r="K103" s="185"/>
      <c r="L103" s="244">
        <v>10254.7</v>
      </c>
      <c r="M103" s="191">
        <v>37205388.36</v>
      </c>
      <c r="N103" s="70">
        <v>0.003242</v>
      </c>
      <c r="O103" s="70">
        <v>0.003256</v>
      </c>
      <c r="P103" s="249"/>
      <c r="Q103" s="194"/>
      <c r="S103" s="216"/>
      <c r="U103" s="180"/>
      <c r="V103" s="217"/>
      <c r="X103" s="217"/>
      <c r="Z103" s="217"/>
    </row>
    <row r="104" spans="1:26" s="233" customFormat="1" ht="15">
      <c r="A104" s="194"/>
      <c r="B104" s="143" t="s">
        <v>151</v>
      </c>
      <c r="C104" s="243" t="s">
        <v>174</v>
      </c>
      <c r="D104" s="182">
        <v>7500</v>
      </c>
      <c r="E104" s="183">
        <v>42723</v>
      </c>
      <c r="F104" s="183">
        <v>42897</v>
      </c>
      <c r="G104" s="183">
        <v>42897</v>
      </c>
      <c r="H104" s="185">
        <v>75000000</v>
      </c>
      <c r="I104" s="185">
        <v>13869.86</v>
      </c>
      <c r="J104" s="185">
        <v>2815582.19</v>
      </c>
      <c r="K104" s="185"/>
      <c r="L104" s="244">
        <v>10254.7</v>
      </c>
      <c r="M104" s="191">
        <v>79725832.19</v>
      </c>
      <c r="N104" s="70">
        <v>0.006948</v>
      </c>
      <c r="O104" s="70">
        <v>0.006977</v>
      </c>
      <c r="P104" s="249"/>
      <c r="Q104" s="194"/>
      <c r="S104" s="216"/>
      <c r="U104" s="180"/>
      <c r="V104" s="217"/>
      <c r="X104" s="217"/>
      <c r="Z104" s="217"/>
    </row>
    <row r="105" spans="1:26" s="233" customFormat="1" ht="15">
      <c r="A105" s="194"/>
      <c r="B105" s="143" t="s">
        <v>151</v>
      </c>
      <c r="C105" s="243" t="s">
        <v>175</v>
      </c>
      <c r="D105" s="182">
        <v>2500</v>
      </c>
      <c r="E105" s="183">
        <v>42664</v>
      </c>
      <c r="F105" s="183">
        <v>42942</v>
      </c>
      <c r="G105" s="183">
        <v>42942</v>
      </c>
      <c r="H105" s="185">
        <v>25000000</v>
      </c>
      <c r="I105" s="185">
        <v>4041.1</v>
      </c>
      <c r="J105" s="185">
        <v>638493.15</v>
      </c>
      <c r="K105" s="185"/>
      <c r="L105" s="244">
        <v>10279.7</v>
      </c>
      <c r="M105" s="191">
        <v>26337743.15</v>
      </c>
      <c r="N105" s="70">
        <v>0.002295</v>
      </c>
      <c r="O105" s="70">
        <v>0.002305</v>
      </c>
      <c r="P105" s="249"/>
      <c r="Q105" s="194"/>
      <c r="S105" s="216"/>
      <c r="U105" s="180"/>
      <c r="V105" s="217"/>
      <c r="X105" s="217"/>
      <c r="Z105" s="217"/>
    </row>
    <row r="106" spans="1:26" s="233" customFormat="1" ht="15">
      <c r="A106" s="194"/>
      <c r="B106" s="143" t="s">
        <v>151</v>
      </c>
      <c r="C106" s="243" t="s">
        <v>175</v>
      </c>
      <c r="D106" s="182">
        <v>7500</v>
      </c>
      <c r="E106" s="183">
        <v>42664</v>
      </c>
      <c r="F106" s="183">
        <v>42942</v>
      </c>
      <c r="G106" s="183">
        <v>42942</v>
      </c>
      <c r="H106" s="185">
        <v>75000000</v>
      </c>
      <c r="I106" s="185">
        <v>12123.29</v>
      </c>
      <c r="J106" s="185">
        <v>1915479.45</v>
      </c>
      <c r="K106" s="185"/>
      <c r="L106" s="244">
        <v>10279.7</v>
      </c>
      <c r="M106" s="191">
        <v>79013229.45</v>
      </c>
      <c r="N106" s="70">
        <v>0.006885</v>
      </c>
      <c r="O106" s="70">
        <v>0.006914</v>
      </c>
      <c r="P106" s="250"/>
      <c r="Q106" s="194"/>
      <c r="S106" s="216"/>
      <c r="U106" s="180"/>
      <c r="V106" s="217"/>
      <c r="X106" s="217"/>
      <c r="Z106" s="217"/>
    </row>
    <row r="107" spans="1:24" s="206" customFormat="1" ht="15">
      <c r="A107" s="194"/>
      <c r="B107" s="218" t="s">
        <v>1</v>
      </c>
      <c r="C107" s="215"/>
      <c r="D107" s="220"/>
      <c r="E107" s="219"/>
      <c r="F107" s="219"/>
      <c r="G107" s="219"/>
      <c r="H107" s="221"/>
      <c r="I107" s="221"/>
      <c r="J107" s="221"/>
      <c r="K107" s="222"/>
      <c r="L107" s="223"/>
      <c r="M107" s="224">
        <v>328583302.74</v>
      </c>
      <c r="N107" s="225">
        <v>0.028633000000000002</v>
      </c>
      <c r="O107" s="226">
        <v>0.028754000000000002</v>
      </c>
      <c r="P107" s="221"/>
      <c r="Q107" s="194"/>
      <c r="X107" s="217"/>
    </row>
    <row r="108" spans="1:19" ht="15">
      <c r="A108" s="16"/>
      <c r="B108" s="16"/>
      <c r="C108" s="16"/>
      <c r="D108" s="16"/>
      <c r="E108" s="16"/>
      <c r="F108" s="16"/>
      <c r="G108" s="16"/>
      <c r="H108" s="16"/>
      <c r="I108" s="41"/>
      <c r="J108" s="16"/>
      <c r="K108" s="16"/>
      <c r="L108" s="16"/>
      <c r="M108" s="234"/>
      <c r="N108" s="175"/>
      <c r="O108" s="246"/>
      <c r="P108" s="174"/>
      <c r="Q108" s="16"/>
      <c r="R108" s="209"/>
      <c r="S108" s="210"/>
    </row>
    <row r="109" spans="1:19" ht="15">
      <c r="A109" s="16"/>
      <c r="B109" s="102" t="s">
        <v>42</v>
      </c>
      <c r="C109" s="102"/>
      <c r="D109" s="102"/>
      <c r="E109" s="102"/>
      <c r="F109" s="102"/>
      <c r="G109" s="102"/>
      <c r="H109" s="102"/>
      <c r="I109" s="102"/>
      <c r="J109" s="102"/>
      <c r="K109" s="16"/>
      <c r="L109" s="16"/>
      <c r="M109" s="170"/>
      <c r="N109" s="175"/>
      <c r="O109" s="16"/>
      <c r="P109" s="21"/>
      <c r="Q109" s="16"/>
      <c r="R109" s="159"/>
      <c r="S109" s="227"/>
    </row>
    <row r="110" spans="1:17" ht="15">
      <c r="A110" s="16"/>
      <c r="B110" s="22"/>
      <c r="C110" s="22"/>
      <c r="D110" s="22"/>
      <c r="E110" s="22"/>
      <c r="F110" s="22"/>
      <c r="G110" s="22"/>
      <c r="H110" s="22"/>
      <c r="I110" s="22"/>
      <c r="J110" s="22"/>
      <c r="K110" s="16"/>
      <c r="L110" s="16"/>
      <c r="M110" s="170"/>
      <c r="N110" s="175"/>
      <c r="O110" s="16"/>
      <c r="P110" s="21"/>
      <c r="Q110" s="16"/>
    </row>
    <row r="111" spans="1:17" ht="33">
      <c r="A111" s="24"/>
      <c r="B111" s="200" t="s">
        <v>46</v>
      </c>
      <c r="C111" s="199" t="s">
        <v>2</v>
      </c>
      <c r="D111" s="199" t="s">
        <v>3</v>
      </c>
      <c r="E111" s="199" t="s">
        <v>43</v>
      </c>
      <c r="F111" s="199" t="s">
        <v>33</v>
      </c>
      <c r="G111" s="199" t="s">
        <v>44</v>
      </c>
      <c r="H111" s="199" t="s">
        <v>45</v>
      </c>
      <c r="I111" s="199" t="s">
        <v>16</v>
      </c>
      <c r="J111" s="62" t="s">
        <v>17</v>
      </c>
      <c r="K111" s="62" t="s">
        <v>18</v>
      </c>
      <c r="L111" s="153"/>
      <c r="M111" s="153"/>
      <c r="N111" s="234"/>
      <c r="O111" s="24"/>
      <c r="P111" s="45"/>
      <c r="Q111" s="24"/>
    </row>
    <row r="112" spans="1:17" ht="15" customHeight="1">
      <c r="A112" s="245"/>
      <c r="B112" s="195" t="s">
        <v>181</v>
      </c>
      <c r="C112" s="183">
        <v>42718</v>
      </c>
      <c r="D112" s="183">
        <v>42739</v>
      </c>
      <c r="E112" s="242">
        <v>46800000</v>
      </c>
      <c r="F112" s="242">
        <v>234</v>
      </c>
      <c r="G112" s="242">
        <v>3978</v>
      </c>
      <c r="H112" s="242">
        <v>46803978</v>
      </c>
      <c r="I112" s="70">
        <v>0.004079</v>
      </c>
      <c r="J112" s="71">
        <v>0.004096</v>
      </c>
      <c r="K112" s="247" t="s">
        <v>141</v>
      </c>
      <c r="L112" s="178"/>
      <c r="M112" s="167"/>
      <c r="N112" s="154"/>
      <c r="O112" s="107"/>
      <c r="P112" s="49"/>
      <c r="Q112" s="30"/>
    </row>
    <row r="113" spans="1:17" s="206" customFormat="1" ht="15" customHeight="1">
      <c r="A113" s="245"/>
      <c r="B113" s="143" t="s">
        <v>138</v>
      </c>
      <c r="C113" s="183">
        <v>42723</v>
      </c>
      <c r="D113" s="183">
        <v>42751</v>
      </c>
      <c r="E113" s="242">
        <v>33100000</v>
      </c>
      <c r="F113" s="242">
        <v>183.89</v>
      </c>
      <c r="G113" s="242">
        <v>2206.67</v>
      </c>
      <c r="H113" s="242">
        <v>33102206.67</v>
      </c>
      <c r="I113" s="70">
        <v>0.002885</v>
      </c>
      <c r="J113" s="71">
        <v>0.002897</v>
      </c>
      <c r="K113" s="247"/>
      <c r="L113" s="178"/>
      <c r="M113" s="167"/>
      <c r="N113" s="154"/>
      <c r="O113" s="107"/>
      <c r="P113" s="49"/>
      <c r="Q113" s="30"/>
    </row>
    <row r="114" spans="1:17" s="233" customFormat="1" ht="15" customHeight="1">
      <c r="A114" s="245"/>
      <c r="B114" s="143" t="s">
        <v>135</v>
      </c>
      <c r="C114" s="183">
        <v>42724</v>
      </c>
      <c r="D114" s="183">
        <v>42745</v>
      </c>
      <c r="E114" s="242">
        <v>36000000</v>
      </c>
      <c r="F114" s="242">
        <v>280</v>
      </c>
      <c r="G114" s="242">
        <v>3080</v>
      </c>
      <c r="H114" s="242">
        <v>36003080</v>
      </c>
      <c r="I114" s="70">
        <v>0.003137</v>
      </c>
      <c r="J114" s="71">
        <v>0.003151</v>
      </c>
      <c r="K114" s="247"/>
      <c r="L114" s="178"/>
      <c r="M114" s="167"/>
      <c r="N114" s="154"/>
      <c r="O114" s="107"/>
      <c r="P114" s="49"/>
      <c r="Q114" s="30"/>
    </row>
    <row r="115" spans="1:17" s="233" customFormat="1" ht="15" customHeight="1">
      <c r="A115" s="245"/>
      <c r="B115" s="143" t="s">
        <v>137</v>
      </c>
      <c r="C115" s="183">
        <v>42732</v>
      </c>
      <c r="D115" s="183">
        <v>42738</v>
      </c>
      <c r="E115" s="242">
        <v>44800000</v>
      </c>
      <c r="F115" s="242">
        <v>248.89</v>
      </c>
      <c r="G115" s="242">
        <v>746.67</v>
      </c>
      <c r="H115" s="242">
        <v>44800746.67</v>
      </c>
      <c r="I115" s="70">
        <v>0.003904</v>
      </c>
      <c r="J115" s="71">
        <v>0.00392</v>
      </c>
      <c r="K115" s="247"/>
      <c r="L115" s="178"/>
      <c r="M115" s="167"/>
      <c r="N115" s="154"/>
      <c r="O115" s="107"/>
      <c r="P115" s="49"/>
      <c r="Q115" s="30"/>
    </row>
    <row r="116" spans="1:17" s="233" customFormat="1" ht="15" customHeight="1">
      <c r="A116" s="245"/>
      <c r="B116" s="143" t="s">
        <v>137</v>
      </c>
      <c r="C116" s="183">
        <v>42733</v>
      </c>
      <c r="D116" s="183">
        <v>42740</v>
      </c>
      <c r="E116" s="242">
        <v>46300000</v>
      </c>
      <c r="F116" s="242">
        <v>257.22</v>
      </c>
      <c r="G116" s="242">
        <v>514.44</v>
      </c>
      <c r="H116" s="242">
        <v>46300514.44</v>
      </c>
      <c r="I116" s="70">
        <v>0.004035</v>
      </c>
      <c r="J116" s="71">
        <v>0.004052</v>
      </c>
      <c r="K116" s="247"/>
      <c r="L116" s="178"/>
      <c r="M116" s="167"/>
      <c r="N116" s="154"/>
      <c r="O116" s="107"/>
      <c r="P116" s="49"/>
      <c r="Q116" s="30"/>
    </row>
    <row r="117" spans="1:17" s="233" customFormat="1" ht="15" customHeight="1">
      <c r="A117" s="245"/>
      <c r="B117" s="143" t="s">
        <v>137</v>
      </c>
      <c r="C117" s="183">
        <v>42734</v>
      </c>
      <c r="D117" s="183">
        <v>42738</v>
      </c>
      <c r="E117" s="242">
        <v>2453607.9</v>
      </c>
      <c r="F117" s="242">
        <v>34.08</v>
      </c>
      <c r="G117" s="242">
        <v>34.08</v>
      </c>
      <c r="H117" s="242">
        <v>2453641.98</v>
      </c>
      <c r="I117" s="70">
        <v>0.000214</v>
      </c>
      <c r="J117" s="71">
        <v>0.000215</v>
      </c>
      <c r="K117" s="247"/>
      <c r="L117" s="178"/>
      <c r="M117" s="167"/>
      <c r="N117" s="154"/>
      <c r="O117" s="107"/>
      <c r="P117" s="49"/>
      <c r="Q117" s="30"/>
    </row>
    <row r="118" spans="1:17" s="233" customFormat="1" ht="15" customHeight="1">
      <c r="A118" s="245"/>
      <c r="B118" s="143" t="s">
        <v>137</v>
      </c>
      <c r="C118" s="183">
        <v>42734</v>
      </c>
      <c r="D118" s="183">
        <v>42738</v>
      </c>
      <c r="E118" s="242">
        <v>9670258.77</v>
      </c>
      <c r="F118" s="242">
        <v>40.29</v>
      </c>
      <c r="G118" s="242">
        <v>40.29</v>
      </c>
      <c r="H118" s="242">
        <v>9670299.06</v>
      </c>
      <c r="I118" s="70">
        <v>0.000843</v>
      </c>
      <c r="J118" s="71">
        <v>0.000846</v>
      </c>
      <c r="K118" s="247"/>
      <c r="L118" s="178"/>
      <c r="M118" s="167"/>
      <c r="N118" s="154"/>
      <c r="O118" s="107"/>
      <c r="P118" s="49"/>
      <c r="Q118" s="30"/>
    </row>
    <row r="119" spans="1:17" s="206" customFormat="1" ht="15" customHeight="1">
      <c r="A119" s="245"/>
      <c r="B119" s="143" t="s">
        <v>135</v>
      </c>
      <c r="C119" s="183">
        <v>42734</v>
      </c>
      <c r="D119" s="183">
        <v>42747</v>
      </c>
      <c r="E119" s="242">
        <v>43100000</v>
      </c>
      <c r="F119" s="242">
        <v>335.22</v>
      </c>
      <c r="G119" s="242">
        <v>335.22</v>
      </c>
      <c r="H119" s="242">
        <v>43100335.22</v>
      </c>
      <c r="I119" s="70">
        <v>0.003756</v>
      </c>
      <c r="J119" s="71">
        <v>0.003772</v>
      </c>
      <c r="K119" s="247"/>
      <c r="L119" s="178"/>
      <c r="M119" s="167"/>
      <c r="N119" s="154"/>
      <c r="O119" s="107"/>
      <c r="P119" s="49"/>
      <c r="Q119" s="30"/>
    </row>
    <row r="120" spans="1:17" s="233" customFormat="1" ht="15" customHeight="1">
      <c r="A120" s="24"/>
      <c r="B120" s="143" t="s">
        <v>152</v>
      </c>
      <c r="C120" s="183">
        <v>42734</v>
      </c>
      <c r="D120" s="183">
        <v>42738</v>
      </c>
      <c r="E120" s="242">
        <v>43100000</v>
      </c>
      <c r="F120" s="242">
        <v>359.17</v>
      </c>
      <c r="G120" s="242">
        <v>359.17</v>
      </c>
      <c r="H120" s="242">
        <v>43100359.17</v>
      </c>
      <c r="I120" s="70">
        <v>0.003756</v>
      </c>
      <c r="J120" s="71">
        <v>0.003772</v>
      </c>
      <c r="K120" s="247"/>
      <c r="L120" s="178"/>
      <c r="M120" s="167"/>
      <c r="N120" s="154"/>
      <c r="O120" s="107"/>
      <c r="P120" s="49"/>
      <c r="Q120" s="30"/>
    </row>
    <row r="121" spans="1:17" s="201" customFormat="1" ht="15">
      <c r="A121" s="47"/>
      <c r="B121" s="218" t="s">
        <v>1</v>
      </c>
      <c r="C121" s="215"/>
      <c r="D121" s="220"/>
      <c r="E121" s="219"/>
      <c r="F121" s="219"/>
      <c r="G121" s="219"/>
      <c r="H121" s="224">
        <v>305335161.21</v>
      </c>
      <c r="I121" s="225">
        <v>0.026608999999999997</v>
      </c>
      <c r="J121" s="226">
        <v>0.026721</v>
      </c>
      <c r="K121" s="95"/>
      <c r="L121" s="235"/>
      <c r="M121" s="236"/>
      <c r="N121" s="236"/>
      <c r="O121" s="237"/>
      <c r="P121" s="238"/>
      <c r="Q121" s="239"/>
    </row>
    <row r="122" spans="1:17" ht="15">
      <c r="A122" s="16"/>
      <c r="B122" s="16"/>
      <c r="C122" s="16"/>
      <c r="D122" s="16"/>
      <c r="E122" s="16"/>
      <c r="F122" s="16"/>
      <c r="G122" s="50"/>
      <c r="H122" s="169"/>
      <c r="I122" s="174"/>
      <c r="J122" s="174"/>
      <c r="K122" s="16"/>
      <c r="L122" s="16"/>
      <c r="M122" s="16"/>
      <c r="N122" s="16"/>
      <c r="O122" s="16"/>
      <c r="P122" s="21"/>
      <c r="Q122" s="16"/>
    </row>
    <row r="123" spans="1:17" ht="12" customHeight="1">
      <c r="A123" s="16"/>
      <c r="B123" s="50"/>
      <c r="C123" s="50"/>
      <c r="D123" s="50"/>
      <c r="E123" s="50"/>
      <c r="F123" s="50"/>
      <c r="G123" s="50"/>
      <c r="H123" s="50"/>
      <c r="I123" s="50"/>
      <c r="J123" s="50"/>
      <c r="K123" s="50"/>
      <c r="L123" s="50"/>
      <c r="N123" s="50"/>
      <c r="O123" s="51"/>
      <c r="P123" s="48"/>
      <c r="Q123" s="16"/>
    </row>
    <row r="124" spans="1:17" ht="12" customHeight="1">
      <c r="A124" s="16"/>
      <c r="B124" s="16"/>
      <c r="C124" s="16"/>
      <c r="D124" s="16"/>
      <c r="E124" s="16"/>
      <c r="F124" s="16"/>
      <c r="G124" s="50"/>
      <c r="H124" s="50"/>
      <c r="I124" s="50"/>
      <c r="J124" s="16"/>
      <c r="K124" s="16"/>
      <c r="L124" s="16"/>
      <c r="M124" s="36"/>
      <c r="N124" s="16"/>
      <c r="O124" s="16"/>
      <c r="P124" s="21"/>
      <c r="Q124" s="16"/>
    </row>
    <row r="125" spans="1:17" ht="15">
      <c r="A125" s="16"/>
      <c r="B125" s="102" t="s">
        <v>47</v>
      </c>
      <c r="C125" s="102"/>
      <c r="D125" s="102"/>
      <c r="E125" s="102"/>
      <c r="F125" s="16"/>
      <c r="G125" s="50"/>
      <c r="H125" s="50"/>
      <c r="I125" s="50"/>
      <c r="J125" s="16"/>
      <c r="K125" s="16"/>
      <c r="L125" s="16"/>
      <c r="M125" s="36"/>
      <c r="N125" s="16"/>
      <c r="O125" s="16"/>
      <c r="P125" s="21"/>
      <c r="Q125" s="16"/>
    </row>
    <row r="126" spans="1:17" ht="15">
      <c r="A126" s="16"/>
      <c r="B126" s="104"/>
      <c r="C126" s="197">
        <v>42004</v>
      </c>
      <c r="D126" s="197">
        <v>42369</v>
      </c>
      <c r="E126" s="197">
        <v>42734</v>
      </c>
      <c r="F126" s="16"/>
      <c r="G126" s="50"/>
      <c r="H126" s="50"/>
      <c r="I126" s="50"/>
      <c r="J126" s="16"/>
      <c r="K126" s="16"/>
      <c r="L126" s="16"/>
      <c r="M126" s="16"/>
      <c r="N126" s="16"/>
      <c r="O126" s="16"/>
      <c r="P126" s="21"/>
      <c r="Q126" s="16"/>
    </row>
    <row r="127" spans="1:17" ht="15">
      <c r="A127" s="16"/>
      <c r="B127" s="93" t="s">
        <v>48</v>
      </c>
      <c r="C127" s="185">
        <v>13236700614.130001</v>
      </c>
      <c r="D127" s="185">
        <v>12093456192.730001</v>
      </c>
      <c r="E127" s="97">
        <v>11427351380.469997</v>
      </c>
      <c r="F127" s="16"/>
      <c r="G127" s="50"/>
      <c r="H127" s="50"/>
      <c r="I127" s="50"/>
      <c r="J127" s="16"/>
      <c r="K127" s="16"/>
      <c r="L127" s="16"/>
      <c r="M127" s="16"/>
      <c r="N127" s="16"/>
      <c r="O127" s="16"/>
      <c r="P127" s="21"/>
      <c r="Q127" s="16"/>
    </row>
    <row r="128" spans="1:17" ht="15">
      <c r="A128" s="16"/>
      <c r="B128" s="88" t="s">
        <v>49</v>
      </c>
      <c r="C128" s="196">
        <v>1.2125</v>
      </c>
      <c r="D128" s="240">
        <v>1.157</v>
      </c>
      <c r="E128" s="155">
        <v>1.1865</v>
      </c>
      <c r="F128" s="16"/>
      <c r="G128" s="16"/>
      <c r="H128" s="16"/>
      <c r="I128" s="16"/>
      <c r="J128" s="16"/>
      <c r="K128" s="16"/>
      <c r="L128" s="16"/>
      <c r="M128" s="16"/>
      <c r="N128" s="16"/>
      <c r="O128" s="16"/>
      <c r="P128" s="21"/>
      <c r="Q128" s="16"/>
    </row>
    <row r="129" spans="1:17" ht="15">
      <c r="A129" s="16"/>
      <c r="B129" s="16"/>
      <c r="C129" s="16"/>
      <c r="D129" s="16"/>
      <c r="E129" s="16"/>
      <c r="F129" s="16"/>
      <c r="G129" s="16"/>
      <c r="H129" s="16"/>
      <c r="I129" s="16"/>
      <c r="J129" s="16"/>
      <c r="K129" s="16"/>
      <c r="L129" s="16"/>
      <c r="M129" s="16"/>
      <c r="N129" s="16"/>
      <c r="O129" s="16"/>
      <c r="P129" s="21"/>
      <c r="Q129" s="16"/>
    </row>
    <row r="130" spans="1:17" ht="15">
      <c r="A130" s="16"/>
      <c r="B130" s="16"/>
      <c r="C130" s="16"/>
      <c r="D130" s="16"/>
      <c r="E130" s="16"/>
      <c r="F130" s="16"/>
      <c r="G130" s="16"/>
      <c r="H130" s="16"/>
      <c r="I130" s="16"/>
      <c r="J130" s="16"/>
      <c r="K130" s="16"/>
      <c r="L130" s="16"/>
      <c r="M130" s="16"/>
      <c r="N130" s="16"/>
      <c r="O130" s="16"/>
      <c r="P130" s="21"/>
      <c r="Q130" s="16"/>
    </row>
  </sheetData>
  <sheetProtection/>
  <mergeCells count="3">
    <mergeCell ref="K112:K120"/>
    <mergeCell ref="M83:M96"/>
    <mergeCell ref="P102:P106"/>
  </mergeCells>
  <printOptions/>
  <pageMargins left="0.26" right="0.17" top="0.23" bottom="0.29"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108" t="s">
        <v>120</v>
      </c>
      <c r="B1" s="109"/>
      <c r="C1" s="109"/>
      <c r="D1" s="109"/>
      <c r="E1" s="109"/>
      <c r="F1" s="109"/>
      <c r="G1" s="109"/>
      <c r="H1" s="109"/>
      <c r="I1" s="110"/>
    </row>
    <row r="2" spans="1:9" ht="15">
      <c r="A2" s="111"/>
      <c r="B2" s="106"/>
      <c r="C2" s="106"/>
      <c r="D2" s="106"/>
      <c r="E2" s="106"/>
      <c r="F2" s="106"/>
      <c r="G2" s="106"/>
      <c r="H2" s="106"/>
      <c r="I2" s="112"/>
    </row>
    <row r="3" spans="1:9" ht="15">
      <c r="A3" s="113" t="s">
        <v>105</v>
      </c>
      <c r="B3" s="106"/>
      <c r="C3" s="106"/>
      <c r="D3" s="106"/>
      <c r="E3" s="106"/>
      <c r="F3" s="106"/>
      <c r="G3" s="106"/>
      <c r="H3" s="106"/>
      <c r="I3" s="112"/>
    </row>
    <row r="4" spans="1:9" ht="15">
      <c r="A4" s="113"/>
      <c r="B4" s="106"/>
      <c r="C4" s="106"/>
      <c r="D4" s="106"/>
      <c r="E4" s="106"/>
      <c r="F4" s="106"/>
      <c r="G4" s="106"/>
      <c r="H4" s="106"/>
      <c r="I4" s="112"/>
    </row>
    <row r="5" spans="1:9" ht="15">
      <c r="A5" s="113"/>
      <c r="B5" s="106"/>
      <c r="C5" s="106"/>
      <c r="D5" s="106"/>
      <c r="E5" s="106"/>
      <c r="F5" s="106"/>
      <c r="G5" s="106"/>
      <c r="H5" s="106"/>
      <c r="I5" s="112"/>
    </row>
    <row r="6" spans="1:9" ht="15">
      <c r="A6" s="113"/>
      <c r="B6" s="106"/>
      <c r="C6" s="106"/>
      <c r="D6" s="106"/>
      <c r="E6" s="106"/>
      <c r="F6" s="106"/>
      <c r="G6" s="106"/>
      <c r="H6" s="106"/>
      <c r="I6" s="112"/>
    </row>
    <row r="7" spans="1:9" ht="15">
      <c r="A7" s="111"/>
      <c r="B7" s="106"/>
      <c r="C7" s="106"/>
      <c r="D7" s="106"/>
      <c r="E7" s="106"/>
      <c r="F7" s="106"/>
      <c r="G7" s="106"/>
      <c r="H7" s="106"/>
      <c r="I7" s="112"/>
    </row>
    <row r="8" spans="1:9" ht="15">
      <c r="A8" s="111"/>
      <c r="B8" s="106"/>
      <c r="C8" s="106"/>
      <c r="D8" s="106"/>
      <c r="E8" s="106"/>
      <c r="F8" s="106"/>
      <c r="G8" s="106"/>
      <c r="H8" s="106"/>
      <c r="I8" s="112"/>
    </row>
    <row r="9" spans="1:9" ht="15">
      <c r="A9" s="111"/>
      <c r="B9" s="106"/>
      <c r="C9" s="106"/>
      <c r="D9" s="106"/>
      <c r="E9" s="106"/>
      <c r="F9" s="106"/>
      <c r="G9" s="106"/>
      <c r="H9" s="114" t="s">
        <v>73</v>
      </c>
      <c r="I9" s="112"/>
    </row>
    <row r="10" spans="1:14" ht="56.25">
      <c r="A10" s="115" t="s">
        <v>106</v>
      </c>
      <c r="B10" s="116" t="s">
        <v>107</v>
      </c>
      <c r="C10" s="116" t="s">
        <v>115</v>
      </c>
      <c r="D10" s="116" t="s">
        <v>113</v>
      </c>
      <c r="E10" s="116" t="s">
        <v>116</v>
      </c>
      <c r="F10" s="116" t="s">
        <v>114</v>
      </c>
      <c r="G10" s="117"/>
      <c r="H10" s="118" t="s">
        <v>108</v>
      </c>
      <c r="I10" s="112"/>
      <c r="M10" s="14" t="s">
        <v>122</v>
      </c>
      <c r="N10" s="14" t="s">
        <v>64</v>
      </c>
    </row>
    <row r="11" spans="1:14" ht="15">
      <c r="A11" s="123" t="s">
        <v>25</v>
      </c>
      <c r="B11" s="119" t="s">
        <v>29</v>
      </c>
      <c r="C11" s="120">
        <v>23716660</v>
      </c>
      <c r="D11" s="120">
        <v>400806.42</v>
      </c>
      <c r="E11" s="121">
        <f>C11-E37</f>
        <v>22139248</v>
      </c>
      <c r="F11" s="120">
        <v>374148.47</v>
      </c>
      <c r="G11" s="117"/>
      <c r="H11" s="122">
        <f>F11-D11</f>
        <v>-26657.95000000001</v>
      </c>
      <c r="I11" s="112"/>
      <c r="K11" s="14" t="s">
        <v>117</v>
      </c>
      <c r="M11" s="142">
        <v>26657.933223815373</v>
      </c>
      <c r="N11" s="142">
        <f>M11+H11</f>
        <v>-0.01677618463872932</v>
      </c>
    </row>
    <row r="12" spans="1:14" ht="15">
      <c r="A12" s="123" t="s">
        <v>19</v>
      </c>
      <c r="B12" s="119" t="s">
        <v>29</v>
      </c>
      <c r="C12" s="120">
        <v>3074903674</v>
      </c>
      <c r="D12" s="120">
        <v>368988212.14</v>
      </c>
      <c r="E12" s="121">
        <f>C12-E38</f>
        <v>2884903674</v>
      </c>
      <c r="F12" s="120">
        <v>346188304.94</v>
      </c>
      <c r="G12" s="117"/>
      <c r="H12" s="122">
        <f>F12-D12</f>
        <v>-22799907.199999988</v>
      </c>
      <c r="I12" s="112"/>
      <c r="K12" s="14" t="s">
        <v>118</v>
      </c>
      <c r="M12" s="142">
        <v>22799998.085601147</v>
      </c>
      <c r="N12" s="142">
        <f aca="true" t="shared" si="0" ref="N12:N20">M12+H12</f>
        <v>90.88560115918517</v>
      </c>
    </row>
    <row r="13" spans="1:14" ht="15">
      <c r="A13" s="12" t="s">
        <v>5</v>
      </c>
      <c r="B13" s="119" t="s">
        <v>29</v>
      </c>
      <c r="C13" s="11">
        <f>34416815</f>
        <v>34416815</v>
      </c>
      <c r="D13" s="120">
        <v>6883359.96</v>
      </c>
      <c r="E13" s="121">
        <f>C13-E33</f>
        <v>31053446.23</v>
      </c>
      <c r="F13" s="120">
        <v>6210687.79</v>
      </c>
      <c r="G13" s="117"/>
      <c r="H13" s="122">
        <f aca="true" t="shared" si="1" ref="H13:H20">F13-D13</f>
        <v>-672672.1699999999</v>
      </c>
      <c r="I13" s="112"/>
      <c r="L13" s="149"/>
      <c r="M13" s="142">
        <v>672673.7539990032</v>
      </c>
      <c r="N13" s="142">
        <f t="shared" si="0"/>
        <v>1.5839990032836795</v>
      </c>
    </row>
    <row r="14" spans="1:14" ht="15">
      <c r="A14" s="12" t="s">
        <v>67</v>
      </c>
      <c r="B14" s="119" t="s">
        <v>29</v>
      </c>
      <c r="C14" s="11">
        <f>358802894</f>
        <v>358802894</v>
      </c>
      <c r="D14" s="120">
        <v>71760326.68</v>
      </c>
      <c r="E14" s="121">
        <f>C14-E34</f>
        <v>332025034</v>
      </c>
      <c r="F14" s="120">
        <v>66404813.31</v>
      </c>
      <c r="G14" s="117"/>
      <c r="H14" s="122">
        <f t="shared" si="1"/>
        <v>-5355513.370000005</v>
      </c>
      <c r="I14" s="112"/>
      <c r="L14" s="149"/>
      <c r="M14" s="142">
        <v>5355571.19</v>
      </c>
      <c r="N14" s="142">
        <f t="shared" si="0"/>
        <v>57.81999999564141</v>
      </c>
    </row>
    <row r="15" spans="1:14" ht="15">
      <c r="A15" s="12" t="s">
        <v>68</v>
      </c>
      <c r="B15" s="119" t="s">
        <v>29</v>
      </c>
      <c r="C15" s="11">
        <f>85376021</f>
        <v>85376021</v>
      </c>
      <c r="D15" s="120">
        <v>17075191.68</v>
      </c>
      <c r="E15" s="121">
        <f>C15-E35</f>
        <v>81092663</v>
      </c>
      <c r="F15" s="120">
        <v>16218526.91</v>
      </c>
      <c r="G15" s="117"/>
      <c r="H15" s="122">
        <f t="shared" si="1"/>
        <v>-856664.7699999996</v>
      </c>
      <c r="I15" s="112"/>
      <c r="L15" s="149"/>
      <c r="M15" s="142">
        <v>856671.6</v>
      </c>
      <c r="N15" s="142">
        <f t="shared" si="0"/>
        <v>6.830000000423752</v>
      </c>
    </row>
    <row r="16" spans="1:14" ht="15">
      <c r="A16" s="12" t="s">
        <v>69</v>
      </c>
      <c r="B16" s="119" t="s">
        <v>29</v>
      </c>
      <c r="C16" s="11">
        <f>20069044</f>
        <v>20069044</v>
      </c>
      <c r="D16" s="120">
        <v>4013807.71</v>
      </c>
      <c r="E16" s="121">
        <f>C16-E36</f>
        <v>17702792</v>
      </c>
      <c r="F16" s="120">
        <v>3540556.74</v>
      </c>
      <c r="G16" s="117"/>
      <c r="H16" s="122">
        <f t="shared" si="1"/>
        <v>-473250.96999999974</v>
      </c>
      <c r="I16" s="112"/>
      <c r="L16" s="149"/>
      <c r="M16" s="142">
        <v>473250.4</v>
      </c>
      <c r="N16" s="142">
        <f t="shared" si="0"/>
        <v>-0.5699999997159466</v>
      </c>
    </row>
    <row r="17" spans="1:14" ht="15">
      <c r="A17" s="12" t="s">
        <v>38</v>
      </c>
      <c r="B17" s="119" t="s">
        <v>29</v>
      </c>
      <c r="C17" s="11">
        <f>1336775723</f>
        <v>1336775723</v>
      </c>
      <c r="D17" s="120">
        <v>294090117.51</v>
      </c>
      <c r="E17" s="121">
        <f>C17-E39</f>
        <v>1263111041</v>
      </c>
      <c r="F17" s="120">
        <v>277883746.97</v>
      </c>
      <c r="G17" s="117"/>
      <c r="H17" s="122">
        <f t="shared" si="1"/>
        <v>-16206370.539999962</v>
      </c>
      <c r="I17" s="112"/>
      <c r="L17" s="149"/>
      <c r="M17" s="142">
        <v>16206228.501773193</v>
      </c>
      <c r="N17" s="142">
        <f t="shared" si="0"/>
        <v>-142.03822676837444</v>
      </c>
    </row>
    <row r="18" spans="1:14" ht="15">
      <c r="A18" s="12" t="s">
        <v>91</v>
      </c>
      <c r="B18" s="119" t="s">
        <v>29</v>
      </c>
      <c r="C18" s="11">
        <f>9981983703</f>
        <v>9981983703</v>
      </c>
      <c r="D18" s="120">
        <v>1496587918.14</v>
      </c>
      <c r="E18" s="121">
        <f>C18-E40</f>
        <v>8921869753</v>
      </c>
      <c r="F18" s="120">
        <v>1337646282.47</v>
      </c>
      <c r="G18" s="117"/>
      <c r="H18" s="122">
        <f t="shared" si="1"/>
        <v>-158941635.67000008</v>
      </c>
      <c r="I18" s="112"/>
      <c r="L18" s="149"/>
      <c r="M18" s="142">
        <v>158941740.88613722</v>
      </c>
      <c r="N18" s="142">
        <f t="shared" si="0"/>
        <v>105.2161371409893</v>
      </c>
    </row>
    <row r="19" spans="1:14" ht="15">
      <c r="A19" s="123" t="s">
        <v>93</v>
      </c>
      <c r="B19" s="119" t="s">
        <v>29</v>
      </c>
      <c r="C19" s="13">
        <f>236014684</f>
        <v>236014684</v>
      </c>
      <c r="D19" s="120">
        <v>115647035.55</v>
      </c>
      <c r="E19" s="13">
        <f>236014684-18974782</f>
        <v>217039902</v>
      </c>
      <c r="F19" s="120">
        <v>106349362.03</v>
      </c>
      <c r="G19" s="117"/>
      <c r="H19" s="122">
        <f t="shared" si="1"/>
        <v>-9297673.519999996</v>
      </c>
      <c r="I19" s="112"/>
      <c r="M19" s="142">
        <v>9297642.76</v>
      </c>
      <c r="N19" s="142">
        <f t="shared" si="0"/>
        <v>-30.759999996051192</v>
      </c>
    </row>
    <row r="20" spans="1:14" ht="15">
      <c r="A20" s="12" t="s">
        <v>6</v>
      </c>
      <c r="B20" s="136" t="s">
        <v>0</v>
      </c>
      <c r="C20" s="13">
        <f>9564250</f>
        <v>9564250</v>
      </c>
      <c r="D20" s="120">
        <v>6876323.08</v>
      </c>
      <c r="E20" s="121">
        <f>C20-E32</f>
        <v>9530323</v>
      </c>
      <c r="F20" s="120">
        <v>6851931.33</v>
      </c>
      <c r="G20" s="117"/>
      <c r="H20" s="122">
        <f t="shared" si="1"/>
        <v>-24391.75</v>
      </c>
      <c r="I20" s="112"/>
      <c r="L20" s="149"/>
      <c r="M20" s="142">
        <v>24391.751699999997</v>
      </c>
      <c r="N20" s="142">
        <f t="shared" si="0"/>
        <v>0.0016999999970721547</v>
      </c>
    </row>
    <row r="21" spans="1:9" ht="15">
      <c r="A21" s="124" t="s">
        <v>55</v>
      </c>
      <c r="B21" s="125"/>
      <c r="C21" s="126">
        <f>SUM(C11:C20)</f>
        <v>15161623468</v>
      </c>
      <c r="D21" s="126">
        <f>SUM(D11:D20)</f>
        <v>2382323098.87</v>
      </c>
      <c r="E21" s="126">
        <f>SUM(E11:E20)</f>
        <v>13780467876.23</v>
      </c>
      <c r="F21" s="126">
        <f>SUM(F11:F20)</f>
        <v>2167668360.96</v>
      </c>
      <c r="G21" s="117"/>
      <c r="H21" s="127">
        <f>SUM(H11:H20)</f>
        <v>-214654737.91000003</v>
      </c>
      <c r="I21" s="112"/>
    </row>
    <row r="22" spans="1:9" ht="15">
      <c r="A22" s="111"/>
      <c r="B22" s="106"/>
      <c r="C22" s="106"/>
      <c r="D22" s="106"/>
      <c r="E22" s="106"/>
      <c r="F22" s="106"/>
      <c r="G22" s="106"/>
      <c r="H22" s="106"/>
      <c r="I22" s="112"/>
    </row>
    <row r="23" spans="1:9" ht="15">
      <c r="A23" s="111"/>
      <c r="B23" s="106"/>
      <c r="C23" s="106"/>
      <c r="D23" s="106"/>
      <c r="E23" s="106"/>
      <c r="F23" s="106"/>
      <c r="G23" s="106"/>
      <c r="H23" s="141" t="e">
        <f>H21/#REF!</f>
        <v>#REF!</v>
      </c>
      <c r="I23" s="112"/>
    </row>
    <row r="24" spans="1:9" ht="15">
      <c r="A24" s="128"/>
      <c r="B24" s="129"/>
      <c r="C24" s="130"/>
      <c r="D24" s="130"/>
      <c r="E24" s="130"/>
      <c r="F24" s="130"/>
      <c r="G24" s="130"/>
      <c r="H24" s="130"/>
      <c r="I24" s="131"/>
    </row>
    <row r="28" spans="1:11" ht="15">
      <c r="A28" s="132"/>
      <c r="B28" s="132"/>
      <c r="C28" s="132"/>
      <c r="D28" s="132"/>
      <c r="E28" s="132"/>
      <c r="K28" s="142"/>
    </row>
    <row r="29" spans="1:11" ht="15">
      <c r="A29" s="133" t="s">
        <v>124</v>
      </c>
      <c r="B29" s="132"/>
      <c r="C29" s="132"/>
      <c r="D29" s="132"/>
      <c r="E29" s="132"/>
      <c r="K29" s="142"/>
    </row>
    <row r="30" spans="1:11" ht="15">
      <c r="A30" s="132"/>
      <c r="B30" s="132"/>
      <c r="C30" s="132"/>
      <c r="D30" s="132"/>
      <c r="E30" s="132"/>
      <c r="K30" s="142"/>
    </row>
    <row r="31" spans="1:5" ht="56.25">
      <c r="A31" s="134" t="s">
        <v>106</v>
      </c>
      <c r="B31" s="134" t="s">
        <v>119</v>
      </c>
      <c r="C31" s="135" t="s">
        <v>109</v>
      </c>
      <c r="D31" s="135" t="s">
        <v>110</v>
      </c>
      <c r="E31" s="135" t="s">
        <v>111</v>
      </c>
    </row>
    <row r="32" spans="1:5" ht="15">
      <c r="A32" s="139" t="s">
        <v>6</v>
      </c>
      <c r="B32" s="136" t="s">
        <v>0</v>
      </c>
      <c r="C32" s="138">
        <v>24391.751699999997</v>
      </c>
      <c r="D32" s="138">
        <v>24391.751699999997</v>
      </c>
      <c r="E32" s="137">
        <v>33927</v>
      </c>
    </row>
    <row r="33" spans="1:5" ht="15">
      <c r="A33" s="139" t="s">
        <v>5</v>
      </c>
      <c r="B33" s="136" t="s">
        <v>29</v>
      </c>
      <c r="C33" s="138">
        <v>672673.7539990032</v>
      </c>
      <c r="D33" s="138">
        <v>672673.7539990032</v>
      </c>
      <c r="E33" s="137">
        <v>3363368.77</v>
      </c>
    </row>
    <row r="34" spans="1:5" ht="15">
      <c r="A34" s="139" t="s">
        <v>67</v>
      </c>
      <c r="B34" s="136" t="s">
        <v>29</v>
      </c>
      <c r="C34" s="138">
        <v>5355571.19</v>
      </c>
      <c r="D34" s="138">
        <v>5355571.19</v>
      </c>
      <c r="E34" s="137">
        <v>26777860</v>
      </c>
    </row>
    <row r="35" spans="1:5" ht="15">
      <c r="A35" s="139" t="s">
        <v>68</v>
      </c>
      <c r="B35" s="136" t="s">
        <v>29</v>
      </c>
      <c r="C35" s="138">
        <v>856671.6</v>
      </c>
      <c r="D35" s="138">
        <v>856671.6</v>
      </c>
      <c r="E35" s="137">
        <v>4283358</v>
      </c>
    </row>
    <row r="36" spans="1:5" ht="15">
      <c r="A36" s="139" t="s">
        <v>69</v>
      </c>
      <c r="B36" s="136" t="s">
        <v>29</v>
      </c>
      <c r="C36" s="138">
        <v>473250.4</v>
      </c>
      <c r="D36" s="138">
        <v>473250.4</v>
      </c>
      <c r="E36" s="137">
        <v>2366252</v>
      </c>
    </row>
    <row r="37" spans="1:10" ht="15">
      <c r="A37" s="139" t="s">
        <v>25</v>
      </c>
      <c r="B37" s="136" t="s">
        <v>29</v>
      </c>
      <c r="C37" s="137">
        <v>26657.933223815373</v>
      </c>
      <c r="D37" s="138">
        <v>22392.663908004914</v>
      </c>
      <c r="E37" s="138">
        <v>1577412</v>
      </c>
      <c r="J37" s="14" t="s">
        <v>127</v>
      </c>
    </row>
    <row r="38" spans="1:10" ht="15">
      <c r="A38" s="139" t="s">
        <v>19</v>
      </c>
      <c r="B38" s="136" t="s">
        <v>29</v>
      </c>
      <c r="C38" s="138">
        <v>22799998.085601147</v>
      </c>
      <c r="D38" s="138">
        <v>22799998.085601147</v>
      </c>
      <c r="E38" s="137">
        <v>190000000</v>
      </c>
      <c r="J38" s="14" t="s">
        <v>127</v>
      </c>
    </row>
    <row r="39" spans="1:5" ht="15">
      <c r="A39" s="139" t="s">
        <v>38</v>
      </c>
      <c r="B39" s="136" t="s">
        <v>29</v>
      </c>
      <c r="C39" s="137">
        <v>16206228.501773193</v>
      </c>
      <c r="D39" s="138">
        <v>16206228.501773193</v>
      </c>
      <c r="E39" s="138">
        <v>73664682</v>
      </c>
    </row>
    <row r="40" spans="1:5" ht="15">
      <c r="A40" s="139" t="s">
        <v>91</v>
      </c>
      <c r="B40" s="136" t="s">
        <v>29</v>
      </c>
      <c r="C40" s="137">
        <v>158941740.88613722</v>
      </c>
      <c r="D40" s="138">
        <v>158941740.88613722</v>
      </c>
      <c r="E40" s="138">
        <v>1060113950</v>
      </c>
    </row>
    <row r="41" spans="1:6" ht="15">
      <c r="A41" s="139" t="s">
        <v>71</v>
      </c>
      <c r="B41" s="136" t="s">
        <v>29</v>
      </c>
      <c r="C41" s="138">
        <v>9135228.4</v>
      </c>
      <c r="D41" s="138">
        <v>9135228.4</v>
      </c>
      <c r="E41" s="138">
        <v>45676142.0006</v>
      </c>
      <c r="F41" s="140" t="s">
        <v>112</v>
      </c>
    </row>
    <row r="42" spans="1:6" ht="15">
      <c r="A42" s="139" t="s">
        <v>70</v>
      </c>
      <c r="B42" s="136" t="s">
        <v>29</v>
      </c>
      <c r="C42" s="138">
        <v>227763.94</v>
      </c>
      <c r="D42" s="138">
        <v>227763.94</v>
      </c>
      <c r="E42" s="137">
        <v>1138809</v>
      </c>
      <c r="F42" s="150" t="s">
        <v>121</v>
      </c>
    </row>
    <row r="43" spans="1:6" ht="15">
      <c r="A43" s="139" t="s">
        <v>30</v>
      </c>
      <c r="B43" s="136" t="s">
        <v>29</v>
      </c>
      <c r="C43" s="137">
        <v>12313834.22</v>
      </c>
      <c r="D43" s="138">
        <v>10343620.74</v>
      </c>
      <c r="E43" s="138">
        <v>57170665.4753</v>
      </c>
      <c r="F43" s="140" t="s">
        <v>112</v>
      </c>
    </row>
    <row r="44" spans="1:10" ht="15">
      <c r="A44" s="139" t="s">
        <v>62</v>
      </c>
      <c r="B44" s="136" t="s">
        <v>29</v>
      </c>
      <c r="C44" s="137">
        <v>2771340.97</v>
      </c>
      <c r="D44" s="138">
        <v>2327926.42</v>
      </c>
      <c r="E44" s="138">
        <v>28490597.9961</v>
      </c>
      <c r="F44" s="140" t="s">
        <v>112</v>
      </c>
      <c r="J44" s="14" t="s">
        <v>127</v>
      </c>
    </row>
    <row r="45" spans="1:6" ht="15">
      <c r="A45" s="139" t="s">
        <v>4</v>
      </c>
      <c r="B45" s="136" t="s">
        <v>29</v>
      </c>
      <c r="C45" s="137">
        <v>9260588.87</v>
      </c>
      <c r="D45" s="138">
        <v>7778894.65</v>
      </c>
      <c r="E45" s="138">
        <v>42093533.9999</v>
      </c>
      <c r="F45" s="150" t="s">
        <v>121</v>
      </c>
    </row>
    <row r="46" spans="1:6" ht="15">
      <c r="A46" s="139" t="s">
        <v>93</v>
      </c>
      <c r="B46" s="136" t="s">
        <v>29</v>
      </c>
      <c r="C46" s="137">
        <v>9297642.76</v>
      </c>
      <c r="D46" s="137">
        <v>9297642.76</v>
      </c>
      <c r="E46" s="138">
        <f>18974782</f>
        <v>18974782</v>
      </c>
      <c r="F46" s="150"/>
    </row>
    <row r="47" spans="1:6" ht="15">
      <c r="A47" s="139" t="s">
        <v>27</v>
      </c>
      <c r="B47" s="136" t="s">
        <v>0</v>
      </c>
      <c r="C47" s="137">
        <v>8403048.77</v>
      </c>
      <c r="D47" s="138">
        <v>8403048.77</v>
      </c>
      <c r="E47" s="138">
        <v>28291166</v>
      </c>
      <c r="F47" s="150" t="s">
        <v>123</v>
      </c>
    </row>
    <row r="48" spans="1:6" ht="15">
      <c r="A48" s="139" t="s">
        <v>35</v>
      </c>
      <c r="B48" s="136" t="s">
        <v>0</v>
      </c>
      <c r="C48" s="151">
        <v>158808</v>
      </c>
      <c r="D48" s="152">
        <v>150867.6</v>
      </c>
      <c r="E48" s="152">
        <v>151270688.4</v>
      </c>
      <c r="F48" s="150" t="s">
        <v>123</v>
      </c>
    </row>
    <row r="49" spans="1:6" ht="15">
      <c r="A49" s="139" t="s">
        <v>86</v>
      </c>
      <c r="B49" s="136" t="s">
        <v>0</v>
      </c>
      <c r="C49" s="137">
        <v>318951645.21</v>
      </c>
      <c r="D49" s="138">
        <v>318951645.21</v>
      </c>
      <c r="E49" s="138">
        <v>1586035033.38</v>
      </c>
      <c r="F49" s="150" t="s">
        <v>123</v>
      </c>
    </row>
    <row r="50" spans="1:6" ht="15">
      <c r="A50" s="139" t="s">
        <v>63</v>
      </c>
      <c r="B50" s="136" t="s">
        <v>0</v>
      </c>
      <c r="C50" s="137">
        <v>41939.37</v>
      </c>
      <c r="D50" s="138">
        <v>35229.07</v>
      </c>
      <c r="E50" s="138">
        <v>496312.1158</v>
      </c>
      <c r="F50" s="150" t="s">
        <v>123</v>
      </c>
    </row>
    <row r="51" spans="1:6" ht="15">
      <c r="A51" s="139" t="s">
        <v>85</v>
      </c>
      <c r="B51" s="136" t="s">
        <v>0</v>
      </c>
      <c r="C51" s="137">
        <v>3997665.65</v>
      </c>
      <c r="D51" s="138">
        <v>3997665.65</v>
      </c>
      <c r="E51" s="138">
        <v>29614469.368</v>
      </c>
      <c r="F51" s="150" t="s">
        <v>123</v>
      </c>
    </row>
    <row r="52" spans="1:6" ht="15">
      <c r="A52" s="139" t="s">
        <v>126</v>
      </c>
      <c r="B52" s="136" t="s">
        <v>0</v>
      </c>
      <c r="C52" s="137">
        <v>81.19</v>
      </c>
      <c r="D52" s="138">
        <v>68.2</v>
      </c>
      <c r="E52" s="138">
        <v>2879.8233</v>
      </c>
      <c r="F52" s="150" t="s">
        <v>123</v>
      </c>
    </row>
    <row r="53" spans="1:6" ht="15">
      <c r="A53" s="139" t="s">
        <v>53</v>
      </c>
      <c r="B53" s="136" t="s">
        <v>0</v>
      </c>
      <c r="C53" s="137">
        <v>37568759.8</v>
      </c>
      <c r="D53" s="138">
        <v>37568759.8</v>
      </c>
      <c r="E53" s="138">
        <v>250665138.76</v>
      </c>
      <c r="F53" s="150" t="s">
        <v>123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75</v>
      </c>
      <c r="B1" s="1" t="s">
        <v>76</v>
      </c>
      <c r="C1" s="1" t="s">
        <v>77</v>
      </c>
      <c r="D1" s="1" t="s">
        <v>78</v>
      </c>
      <c r="E1" s="1" t="s">
        <v>79</v>
      </c>
    </row>
    <row r="2" spans="1:5" ht="15">
      <c r="A2">
        <v>1</v>
      </c>
      <c r="B2">
        <v>2</v>
      </c>
      <c r="C2">
        <v>26</v>
      </c>
      <c r="D2">
        <v>53</v>
      </c>
      <c r="E2"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2016-09-09T10:10:08Z</cp:lastPrinted>
  <dcterms:created xsi:type="dcterms:W3CDTF">2010-07-16T10:23:51Z</dcterms:created>
  <dcterms:modified xsi:type="dcterms:W3CDTF">2017-02-14T15:42:35Z</dcterms:modified>
  <cp:category/>
  <cp:version/>
  <cp:contentType/>
  <cp:contentStatus/>
</cp:coreProperties>
</file>