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345" windowWidth="15600" windowHeight="3030" tabRatio="910" firstSheet="2" activeTab="2"/>
  </bookViews>
  <sheets>
    <sheet name="_TM_Anexa 5" sheetId="1" state="veryHidden" r:id="rId1"/>
    <sheet name="_TM_Portofoliu FP" sheetId="2" state="veryHidden" r:id="rId2"/>
    <sheet name="Anexa 4_rom" sheetId="3" r:id="rId3"/>
    <sheet name="SE adj impact 2013" sheetId="4" state="hidden" r:id="rId4"/>
    <sheet name="_TM_Depozite" sheetId="5" state="veryHidden" r:id="rId5"/>
  </sheets>
  <externalReferences>
    <externalReference r:id="rId8"/>
  </externalReferences>
  <definedNames>
    <definedName name="CODAIP" localSheetId="3">'[1]Setup'!#REF!</definedName>
    <definedName name="CODAIP">'[1]Setup'!#REF!</definedName>
    <definedName name="Directory" localSheetId="3">'[1]Setup'!#REF!</definedName>
    <definedName name="Directory">'[1]Setup'!#REF!</definedName>
    <definedName name="Drive" localSheetId="3">'[1]Setup'!#REF!</definedName>
    <definedName name="Drive">'[1]Setup'!#REF!</definedName>
    <definedName name="FXReval_Tolerence" localSheetId="3">'[1]Setup'!#REF!</definedName>
    <definedName name="FXReval_Tolerence">'[1]Setup'!#REF!</definedName>
    <definedName name="GMAX" localSheetId="3">'[1]Setup'!#REF!</definedName>
    <definedName name="GMAX">'[1]Setup'!#REF!</definedName>
    <definedName name="Interest_Tolerence" localSheetId="3">'[1]Setup'!#REF!</definedName>
    <definedName name="Interest_Tolerence">'[1]Setup'!#REF!</definedName>
    <definedName name="OutputReport" localSheetId="3">'[1]Setup'!#REF!</definedName>
    <definedName name="OutputReport">'[1]Setup'!#REF!</definedName>
    <definedName name="_xlnm.Print_Titles" localSheetId="2">'Anexa 4_rom'!$1:$4</definedName>
    <definedName name="Report" localSheetId="3">'[1]Setup'!#REF!</definedName>
    <definedName name="Report">'[1]Setup'!#REF!</definedName>
    <definedName name="wait" localSheetId="3">'[1]Setup'!#REF!</definedName>
    <definedName name="wait">'[1]Setup'!#REF!</definedName>
  </definedNames>
  <calcPr fullCalcOnLoad="1"/>
</workbook>
</file>

<file path=xl/sharedStrings.xml><?xml version="1.0" encoding="utf-8"?>
<sst xmlns="http://schemas.openxmlformats.org/spreadsheetml/2006/main" count="543" uniqueCount="341">
  <si>
    <t>Primcom S.A.</t>
  </si>
  <si>
    <t xml:space="preserve">Notă: Uzina Mecanică Bucureşti SA nu a fost inclusă în portofoliul Fondului Proprietatea deoarece Ministerul Finantelor Publice nu a transferat în fapt fondului participaţia în această societate. </t>
  </si>
  <si>
    <t>Listed</t>
  </si>
  <si>
    <t>Total</t>
  </si>
  <si>
    <t>* = pentru cazurile în care data achiziţiei menţionată este mai veche decât data înfiinţării Fondului Proprietatea (28 decembrie 2005), data achiziţiei reprezintă data publicării în Monitorul Oficial a Legii nr. 247 / 19 iulie 2005 în baza căreia s-au stabilit participaţiile ce se vor transfera in portofoliul Fondului Proprietatea în momentul înfiinţării acestuia</t>
  </si>
  <si>
    <t>Data achiziţiei *</t>
  </si>
  <si>
    <t>Electrica Furnizare SA</t>
  </si>
  <si>
    <t xml:space="preserve">Administrator Fond: </t>
  </si>
  <si>
    <t>Franklin Templeton Investment Management Limited UK, Suc. Bucuresti</t>
  </si>
  <si>
    <t xml:space="preserve">Cod Administrator: </t>
  </si>
  <si>
    <t>PJM05SSAM/400001</t>
  </si>
  <si>
    <t xml:space="preserve">Fond: </t>
  </si>
  <si>
    <t>Fondul Proprietatea SA</t>
  </si>
  <si>
    <t xml:space="preserve">Cod Fond: </t>
  </si>
  <si>
    <t>PJR09SIIR/400006</t>
  </si>
  <si>
    <t>Aeroportul International Timisoara - Traian Vuia SA</t>
  </si>
  <si>
    <t>Alcom SA</t>
  </si>
  <si>
    <t>Hidroelectrica S.A.</t>
  </si>
  <si>
    <t>Nuclearelectrica S.A.</t>
  </si>
  <si>
    <t>Poşta Română S.A.</t>
  </si>
  <si>
    <t>Romgaz S.A.</t>
  </si>
  <si>
    <t>Salubriserv S.A.</t>
  </si>
  <si>
    <t>Societatea Naţională a Sării S.A.</t>
  </si>
  <si>
    <t>World Trade Hotel S.A.</t>
  </si>
  <si>
    <t>Capitaluri proprii / acţiune</t>
  </si>
  <si>
    <t>Valoarea justă/acţiune (Valoare conform raportului evaluatorului independent)</t>
  </si>
  <si>
    <t xml:space="preserve">Evaluată la zero </t>
  </si>
  <si>
    <t>Evaluată la zero (capital propriu negativ)</t>
  </si>
  <si>
    <t>Insolvenţă</t>
  </si>
  <si>
    <t>Dizolvare</t>
  </si>
  <si>
    <t>Stare firmă</t>
  </si>
  <si>
    <t>Preţ de achiziţie (preţ achiziţie total acţiuni)</t>
  </si>
  <si>
    <t>Faliment</t>
  </si>
  <si>
    <t>Valori mobiliare admise sau tranzacţionate pe o piaţă reglementată din România din care:</t>
  </si>
  <si>
    <t>Emitent</t>
  </si>
  <si>
    <t>Simbol</t>
  </si>
  <si>
    <t>Data ultimei şedinţe în care s-a tranzacţionat</t>
  </si>
  <si>
    <t>Nr. Acţiuni deţinute</t>
  </si>
  <si>
    <t>**** = societate înfiinţată în urma fuziunii prin contopire între S.C. Complexul Energetic Turceni S.A., S.C. Complexul Energetic Craiova S.A., S.C. Complexul Energetic Rovinari S.A., Societatea Naţională a Lignitului Oltenia S.A.</t>
  </si>
  <si>
    <t>……………………………………….…….</t>
  </si>
  <si>
    <t>……………………………………………………</t>
  </si>
  <si>
    <t>Marius Nechifor</t>
  </si>
  <si>
    <t>Reprezentant Compartiment de Control Intern</t>
  </si>
  <si>
    <t>GDF Suez Energy Romania</t>
  </si>
  <si>
    <t>Comsig S.A.</t>
  </si>
  <si>
    <t>E.ON Gaz Distribuţie S.A.</t>
  </si>
  <si>
    <t>E.ON Moldova Distribuţie S.A.</t>
  </si>
  <si>
    <t>Electrica Distribuţie Muntenia Nord S.A.</t>
  </si>
  <si>
    <t>Electrica Distribuţie Transilvania Nord S.A.</t>
  </si>
  <si>
    <t>Societate nelistată, în stare de funcţionare</t>
  </si>
  <si>
    <t>Valoarea justă/actiune: zero</t>
  </si>
  <si>
    <t>Valoare nominală</t>
  </si>
  <si>
    <t>Valoare acţiune</t>
  </si>
  <si>
    <t>COTE</t>
  </si>
  <si>
    <t>COCL</t>
  </si>
  <si>
    <t>PRIB</t>
  </si>
  <si>
    <t>Cetatea S.A.</t>
  </si>
  <si>
    <t>CN Administraţia Porturilor Dunării Fluviale S.A.</t>
  </si>
  <si>
    <t>Ciocarlia SA</t>
  </si>
  <si>
    <t>Conpet SA</t>
  </si>
  <si>
    <t>TRVC</t>
  </si>
  <si>
    <t>*** = societate înfiinţată în urma fuziunii prin contopire între S.C. Electrica Furnizare Transilvania Nord S.A., S.C. Electrica Furnizare Transilvania Sud S.A. şi S.C. Electrica Furnizare Muntenia Nord S.A.</t>
  </si>
  <si>
    <t>Unlisted</t>
  </si>
  <si>
    <t>CN Administraţia Canalelor Navigabile S.A.</t>
  </si>
  <si>
    <t>CN Administraţia Porturilor Dunării Maritime S.A.</t>
  </si>
  <si>
    <t>CN Administraţia Porturilor Maritime S.A.</t>
  </si>
  <si>
    <t>CN Aeroporturi Bucureşti S.A. **</t>
  </si>
  <si>
    <t>Complexul Energetic Oltenia SA</t>
  </si>
  <si>
    <t>Complexul Energetic Oltenia S.A.****</t>
  </si>
  <si>
    <t>Erste Group Bank AG</t>
  </si>
  <si>
    <t>$G$89:$J$99</t>
  </si>
  <si>
    <t>Depozite bancare</t>
  </si>
  <si>
    <t>Denumire bancă</t>
  </si>
  <si>
    <t>Data constituirii</t>
  </si>
  <si>
    <t>Scadenţa</t>
  </si>
  <si>
    <t>Valoare iniţială</t>
  </si>
  <si>
    <t>Alro Slatina S.A.</t>
  </si>
  <si>
    <t>Conpet S.A.</t>
  </si>
  <si>
    <t>IOR S.A.</t>
  </si>
  <si>
    <t>Mecon S.A.</t>
  </si>
  <si>
    <t>Oil Terminal S.A.</t>
  </si>
  <si>
    <t>Romaero S.A.</t>
  </si>
  <si>
    <t>OMV Petrom S.A.</t>
  </si>
  <si>
    <t xml:space="preserve">Palace S.A. </t>
  </si>
  <si>
    <t>Transelectrica S.A.</t>
  </si>
  <si>
    <t>Evaluată la zero (societate în stare de insolvenţă)</t>
  </si>
  <si>
    <t>Electrica Distributie Muntenia Nord SA</t>
  </si>
  <si>
    <t>Transgaz SA</t>
  </si>
  <si>
    <t>Nr. acţiuni deţinute</t>
  </si>
  <si>
    <t>Pondere în activul total al Fondului Proprietatea</t>
  </si>
  <si>
    <t>Pondere în activul net al Fondului Proprietatea</t>
  </si>
  <si>
    <t>Zirom S.A.</t>
  </si>
  <si>
    <t>Electrica Furnizare S.A.***</t>
  </si>
  <si>
    <t>Bat Service S.A.</t>
  </si>
  <si>
    <t>Carbid Fox S.A.</t>
  </si>
  <si>
    <t>FECNE S.A.</t>
  </si>
  <si>
    <t>Gerovital Cosmetics S.A.</t>
  </si>
  <si>
    <t>Plafar S.A.</t>
  </si>
  <si>
    <t>Petrotel - Lukoil S.A.</t>
  </si>
  <si>
    <t>Simtex S.A.</t>
  </si>
  <si>
    <t>TOTAL</t>
  </si>
  <si>
    <t>Electrica Distribuţie Transilvania Sud S.A.</t>
  </si>
  <si>
    <t>Electroconstrucţia Elco Cluj S.A.</t>
  </si>
  <si>
    <t>ENEL Distribuţie Banat S.A.</t>
  </si>
  <si>
    <t>ENEL Distribuţie Dobrogea S.A.</t>
  </si>
  <si>
    <t>Enel Distribuţie Muntenia S.A.</t>
  </si>
  <si>
    <t>Enel Energie Muntenia S.A.</t>
  </si>
  <si>
    <t>ENEL Energie S.A.</t>
  </si>
  <si>
    <t>World Trade Center Bucureşti S.A.</t>
  </si>
  <si>
    <t>** = societate înfiinţată în urma fuziunii prin contopire între CN "Aeroportul Internaţional Henri Coandă - Bucureşti" S.A. şi S.N. "Aeroportul Internaţional Bucureşti Băneasa - Aurel Vlaicu" S.A.</t>
  </si>
  <si>
    <t xml:space="preserve">Data de raportare:  </t>
  </si>
  <si>
    <t>Evoluţia activului net şi a valorii unitare a activului net în ultimii 3 ani</t>
  </si>
  <si>
    <t>Activ net</t>
  </si>
  <si>
    <t>VUAN</t>
  </si>
  <si>
    <t>Dobânda zilnică</t>
  </si>
  <si>
    <t>Dobânda cumulată</t>
  </si>
  <si>
    <t>Valoare actualizată</t>
  </si>
  <si>
    <t xml:space="preserve">BRD Groupe Societe Generale                                                                         </t>
  </si>
  <si>
    <t>Nuclearelectrica SA</t>
  </si>
  <si>
    <t>Oil Terminal SA</t>
  </si>
  <si>
    <t>Diff</t>
  </si>
  <si>
    <t>Legendă:</t>
  </si>
  <si>
    <t>Diferenţe</t>
  </si>
  <si>
    <t>CN Administratia Porturilor Maritime SA</t>
  </si>
  <si>
    <t>CN Administratia Canalelor Navigabile SA</t>
  </si>
  <si>
    <t>CN Administratia Porturilor Dunarii Fluviale SA</t>
  </si>
  <si>
    <t>CN Administratia Porturilor Dunarii Maritime SA</t>
  </si>
  <si>
    <t>CN Aeroporturi Bucuresti SA</t>
  </si>
  <si>
    <t>RON</t>
  </si>
  <si>
    <t>BRD</t>
  </si>
  <si>
    <t>Banca intermediară</t>
  </si>
  <si>
    <t>Preţ achiziţie cumulat cu valoarea dobânzii zilnice aferente perioadei scurse de la data achiziţiei</t>
  </si>
  <si>
    <t>Left</t>
  </si>
  <si>
    <t>Top</t>
  </si>
  <si>
    <t>Right</t>
  </si>
  <si>
    <t>Bottom</t>
  </si>
  <si>
    <t>Ref</t>
  </si>
  <si>
    <t>$A$1:$R$86</t>
  </si>
  <si>
    <t>$A$2:$Z$53</t>
  </si>
  <si>
    <t>$B$89:$E$97</t>
  </si>
  <si>
    <t>$A$2:$C$66</t>
  </si>
  <si>
    <t>SNP</t>
  </si>
  <si>
    <t>Transelectrica SA</t>
  </si>
  <si>
    <t>OMV Petrom SA</t>
  </si>
  <si>
    <t>Romgaz SA</t>
  </si>
  <si>
    <t>Societatea Nationala a Sarii SA</t>
  </si>
  <si>
    <t>Lei</t>
  </si>
  <si>
    <t>TLV</t>
  </si>
  <si>
    <t>TEL</t>
  </si>
  <si>
    <t>BRD-Groupe Societe Generale S.A.</t>
  </si>
  <si>
    <t>Banca Transilvania S.A.</t>
  </si>
  <si>
    <t>Alcom S.A.</t>
  </si>
  <si>
    <t>Comcereal Cluj S.A.</t>
  </si>
  <si>
    <t xml:space="preserve">Forsev S.A. </t>
  </si>
  <si>
    <t>Severnav S.A.</t>
  </si>
  <si>
    <t>Romplumb S.A.</t>
  </si>
  <si>
    <t xml:space="preserve">Transilvania-Com S.A. </t>
  </si>
  <si>
    <t>Aeroportul Internaţional Mihail Kogălniceanu - Constanţa S.A.</t>
  </si>
  <si>
    <t>Aeroportul Internaţional Timişoara - Traian Vuia S.A.</t>
  </si>
  <si>
    <t>Metoda de evaluare</t>
  </si>
  <si>
    <t>Valoare totală</t>
  </si>
  <si>
    <t>Pondere în capitalul social al emitentului</t>
  </si>
  <si>
    <t>OIL</t>
  </si>
  <si>
    <t>SEVE</t>
  </si>
  <si>
    <t>MECP</t>
  </si>
  <si>
    <t>ALCQ</t>
  </si>
  <si>
    <t>IORB</t>
  </si>
  <si>
    <t>FORS</t>
  </si>
  <si>
    <t>ROMR</t>
  </si>
  <si>
    <t>Obligaţiuni sau alte titluri de creanţă tranzacţionabile emise sau garantate de către stat ori de autorităţi ale administraţiei publice centrale</t>
  </si>
  <si>
    <t>Certificate de trezorerie cu discount</t>
  </si>
  <si>
    <t>Seria şi nr emisiunii</t>
  </si>
  <si>
    <t>Nr. titluri</t>
  </si>
  <si>
    <t>Data achiziţiei</t>
  </si>
  <si>
    <t>Data scadenţei</t>
  </si>
  <si>
    <t>Valoare iniţiala</t>
  </si>
  <si>
    <t>Crestere zilnica</t>
  </si>
  <si>
    <t>Dobânda cumulata</t>
  </si>
  <si>
    <t>ALR</t>
  </si>
  <si>
    <t>PACY</t>
  </si>
  <si>
    <t>RORX</t>
  </si>
  <si>
    <t>Valoarea justă/acţiune (Capitaluri proprii ajustate cu valoarea dividendelor declarate/ acţiune)</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</si>
  <si>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</si>
  <si>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</si>
  <si>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</si>
  <si>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</si>
  <si>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</si>
  <si>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</si>
  <si>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</si>
  <si>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</si>
  <si>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</si>
  <si>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</si>
  <si>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 xml:space="preserve">E.ON Energie România S.A. </t>
  </si>
  <si>
    <t>An T-1/ 31 Dec 2012</t>
  </si>
  <si>
    <t>2012 Shareholders equity incl. dividends</t>
  </si>
  <si>
    <t>2012 Shareholders equity excl. dividends</t>
  </si>
  <si>
    <t>statutory FS</t>
  </si>
  <si>
    <t>IFRS FS</t>
  </si>
  <si>
    <t>CITI Bank</t>
  </si>
  <si>
    <t>GDF Suez Energy România S.A.</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</si>
  <si>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</si>
  <si>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</si>
  <si>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</si>
  <si>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</si>
  <si>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</si>
  <si>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</si>
  <si>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IOR</t>
  </si>
  <si>
    <t>X</t>
  </si>
  <si>
    <t xml:space="preserve">I. </t>
  </si>
  <si>
    <t>1.1.</t>
  </si>
  <si>
    <t>1.2.</t>
  </si>
  <si>
    <t>1.3.</t>
  </si>
  <si>
    <t>4.1.</t>
  </si>
  <si>
    <t>4.2.</t>
  </si>
  <si>
    <t>4.3.</t>
  </si>
  <si>
    <t>5.1.</t>
  </si>
  <si>
    <t>5.2.</t>
  </si>
  <si>
    <t>5.3.</t>
  </si>
  <si>
    <t>5.4.</t>
  </si>
  <si>
    <t>II.</t>
  </si>
  <si>
    <t>III.</t>
  </si>
  <si>
    <t>Denumire element</t>
  </si>
  <si>
    <t>% din activul net</t>
  </si>
  <si>
    <t>% din activul total</t>
  </si>
  <si>
    <t>Valuta</t>
  </si>
  <si>
    <t>Total active</t>
  </si>
  <si>
    <t xml:space="preserve">valori mobiliare şi instrumente ale pieţei monetare admise sau tranzacţionate pe o piaţă reglementată din România, din care: </t>
  </si>
  <si>
    <t xml:space="preserve">valori mobiliare şi instrumente ale pieţei monetare admise sau tranzacţionate pe o piaţă reglementată dintr-un stat membru, din care: </t>
  </si>
  <si>
    <t>Valori mobiliare nou-emise</t>
  </si>
  <si>
    <t>Alte valori mobiliare şi instrumente ale pieţei monetare menţionate la art. 187 lit. a) din Regulamentul nr. 15/2004, din care:</t>
  </si>
  <si>
    <t>- acţiuni neadmise la tranzacţionare pe o piaţă reglementată</t>
  </si>
  <si>
    <t>Depozite bancare, din care:</t>
  </si>
  <si>
    <t>depozite bancare constituite la instituţii de credit din România</t>
  </si>
  <si>
    <t>depozite bancare constituite la instituţii de credit dintr-un stat membru</t>
  </si>
  <si>
    <t>depozite bancare constituite la instituţii de credit dintr-un stat nemembru</t>
  </si>
  <si>
    <t>Instrumente financiare derivate tranzacţionate pe o piaţă reglementată:</t>
  </si>
  <si>
    <t>instrumente financiare derivate tranzacţionate pe o piaţă reglementată din România, pe categorii;</t>
  </si>
  <si>
    <t>instrumente financiare derivate tranzacţionate pe o piaţă reglementată dintr-un stat membru, pe categorii</t>
  </si>
  <si>
    <t>instrumente financiare derivate tranzacţionate pe o piaţă reglementată dintr-un stat nemembru, pe categorii</t>
  </si>
  <si>
    <t>Instrumente financiare derivate negociate în afara pieţelor reglementate, pe categorii de instrumente</t>
  </si>
  <si>
    <t>Conturi curente şi numerar, din care:</t>
  </si>
  <si>
    <t>- în lei</t>
  </si>
  <si>
    <t>- în euro</t>
  </si>
  <si>
    <t>- în USD</t>
  </si>
  <si>
    <t>- în GBP</t>
  </si>
  <si>
    <t>Instrumente ale pieţei monetare, altele decât cele tranzacţionate pe o piaţă reglementată, conform art. 101 alin. (1) lit. g) din Legea nr. 297/2004 privind piaţa de capital, cu modificările şi completările ulterioare, din care:</t>
  </si>
  <si>
    <t>- certificate de trezorerie cu discount, cu maturitaţi iniţiale mai mici de 1 an</t>
  </si>
  <si>
    <t>Titluri de participare ale altor organisme de plasament colectiv/ organismelor de plasament colectiv în valori mobiliare (A.O.P.C./ O.P.C.V.M.)</t>
  </si>
  <si>
    <t>Alte active din care:</t>
  </si>
  <si>
    <t>- dividende nete de încasat de la societăti din România</t>
  </si>
  <si>
    <t xml:space="preserve">- impozit dividende de recuperat de la autorităţille fiscale din Austria </t>
  </si>
  <si>
    <t>- impozit pe dividende de recuperat de la Bugetul de Stat</t>
  </si>
  <si>
    <t>- impozit pe profit de recuperat de la Bugetul de Stat</t>
  </si>
  <si>
    <t>- creanţe din penalităţi de întârziere la plată</t>
  </si>
  <si>
    <t>- alte creanţe</t>
  </si>
  <si>
    <t>- cheltuieli înregistrate în avans</t>
  </si>
  <si>
    <t>Total obligaţii</t>
  </si>
  <si>
    <t>Cheltuieli pentru plata comisioanelor datorate societăţii de administrare a investiţiilor (S.A.I.)</t>
  </si>
  <si>
    <t>Cheltuieli pentru plata comisioanelor datorate depozitarului</t>
  </si>
  <si>
    <t>Cheltuieli cu comisioanele datorate intermediarilor</t>
  </si>
  <si>
    <t>Cheltuieli cu comisioanele de rulaj şi alte servicii bancare</t>
  </si>
  <si>
    <t>Cheltuieli cu dobânzile</t>
  </si>
  <si>
    <t>Cheltuieli de emisiune</t>
  </si>
  <si>
    <t>Cheltuielile cu auditul financiar</t>
  </si>
  <si>
    <t>Alte obligaţii, din care:</t>
  </si>
  <si>
    <t>- dividende de plată</t>
  </si>
  <si>
    <t>- impozit pe dividende</t>
  </si>
  <si>
    <t xml:space="preserve">- provizioane pentru riscuri şi cheltuieli </t>
  </si>
  <si>
    <t>- salarii şi contribuţii salariale</t>
  </si>
  <si>
    <t>- TVA de plată la Bugetul de Stat</t>
  </si>
  <si>
    <t>- alte obligaţii, din care:</t>
  </si>
  <si>
    <t>Valoarea activului net (I - II)</t>
  </si>
  <si>
    <t>Situaţia valorii unitare a activului net</t>
  </si>
  <si>
    <t xml:space="preserve">Denumire element </t>
  </si>
  <si>
    <t>Valoare activ net</t>
  </si>
  <si>
    <t>Număr acţiuni în circulaţie</t>
  </si>
  <si>
    <t>Valoarea unitară a activului net</t>
  </si>
  <si>
    <t>1.1.1 acţiuni cotate tranzacţionate în ultimele 30 zile de tranzacţionare</t>
  </si>
  <si>
    <t>1.1.2 acţiuni cotate dar netranzacţionate în ultimele 30 de zile de tranzacţionare</t>
  </si>
  <si>
    <t>1.2.1 acţiuni cotate tranzacţionate în ultimele 30 zile de tranzacţionare</t>
  </si>
  <si>
    <t>1.2.2 acţiuni cotate dar netranzacţionate în ultimele 30 de zile de tranzacţionare</t>
  </si>
  <si>
    <t>1.1 acţiuni cotate tranzacţionate în ultimele 30 zile de tranzacţionare</t>
  </si>
  <si>
    <t>1.2 acţiuni cotate dar netranzacţionate în ultimele 30 de zile de tranzacţionare</t>
  </si>
  <si>
    <t>- vărsăminte de efectuat pentru răscumpărarea acţiunilor proprii</t>
  </si>
  <si>
    <t>1.1.3 Obligaţiuni guvernamentale</t>
  </si>
  <si>
    <t>- valoarea acţiunilor distribuite fără contraprestaţie în bani rezultată în urma majorării de capital prin incorporare de rezerve înregistrată de Banca Transilvania</t>
  </si>
  <si>
    <t>- avansuri imobilizari necorporale</t>
  </si>
  <si>
    <t>- creanţe referitoare la tranzacţiile în curs de decontare</t>
  </si>
  <si>
    <t>- imobilizări necorporale</t>
  </si>
  <si>
    <t>Valoare depozit bancar cumulată cu valoarea dobânzii zilnice aferente perioadei scurse de la data constituirii</t>
  </si>
  <si>
    <t>RO1214DBN027</t>
  </si>
  <si>
    <t>Obligaţiuni guvernamentale</t>
  </si>
  <si>
    <t>Cod ISIN</t>
  </si>
  <si>
    <t>Nr. instrumente deţinute</t>
  </si>
  <si>
    <t>Data cupon</t>
  </si>
  <si>
    <t>Valoarea iniţială</t>
  </si>
  <si>
    <t>Dobândă zilnică</t>
  </si>
  <si>
    <t>Discount/primă cumulat/(ă)</t>
  </si>
  <si>
    <t>Preţ piaţă</t>
  </si>
  <si>
    <t>Pondere în activul total al FP</t>
  </si>
  <si>
    <t>Pondere în activul net al FP</t>
  </si>
  <si>
    <t>Ministerul Finantelor Publice</t>
  </si>
  <si>
    <t>Preţ de închidere (Prețul incluzând dobânda cumulată)</t>
  </si>
  <si>
    <t xml:space="preserve">Instrumentele menţionate la art. 187 lit. a) din Regulamentul nr.15/2004, din care: </t>
  </si>
  <si>
    <t>valori mobiliare şi instrumente ale pieţei monetare admise la cota oficială a unei burse dintr-un stat nemembru sau negociate pe o altă piaţă reglementată dintr-un stat nemembru, care operează în mod regulat şi este recunoscută şi deschisă publicului, aprobată de Autoritatea de Supraveghere Financiara (ASF)</t>
  </si>
  <si>
    <t>Cheltuieli cu plata comisioanelor/tarifelor datorate ASF</t>
  </si>
  <si>
    <t>Acţiuni neadmise la tranzacţionare pe o piaţă reglementată</t>
  </si>
  <si>
    <t>1.1.4 drepturi de alocare neadmise la tranzacționare pe o piață reglementată</t>
  </si>
  <si>
    <t>SNN</t>
  </si>
  <si>
    <t>SNG</t>
  </si>
  <si>
    <t>BRD Groupe Societe Generale</t>
  </si>
  <si>
    <t>Victor Strâmbei</t>
  </si>
  <si>
    <t>Şef serviciu depozitare</t>
  </si>
  <si>
    <t>Claudia Ionescu</t>
  </si>
  <si>
    <t>Director</t>
  </si>
  <si>
    <t>RO1314CTN0E7</t>
  </si>
  <si>
    <t>31 decembrie 2013</t>
  </si>
  <si>
    <t>An T/ 31 Dec 2013</t>
  </si>
  <si>
    <t>Preţ de închidere</t>
  </si>
  <si>
    <t>Preţ de referinţă - Preţ mediu</t>
  </si>
  <si>
    <t>Metoda de evaluare*</t>
  </si>
  <si>
    <t>* = Conform adresei primită de la Autoritatea de Supraveghere Financiară  în decembrie 2013, acţiunile admise la tranzacţionare pe piața Rasdaq (parte din Bursa de Valori București) trebuie evaluate aplicând metoda preţului de referinţă aferent zilei pentru care se efectuează calculul VAN, respectiv pentru piaţa Rasdaq secțiunea RGBS se folosește preţul de închidere, iar pentru piaţa Rasdaq secțiunile XMBS şi UNLS se folosește preţul mediu.</t>
  </si>
  <si>
    <t>Valori mobiliare şi instrumente ale pieţei monetare, din care:*</t>
  </si>
  <si>
    <t>* = Include de asemenea valoarea participatiilor în companiile admise la tranzactionare pe piata Rasdaq</t>
  </si>
  <si>
    <t>RO1314CTN0F4</t>
  </si>
  <si>
    <t>Raiffeisen Bank</t>
  </si>
  <si>
    <t>Preţ de referinţă - Preţ de închidere</t>
  </si>
  <si>
    <t>Reorganizare judiciară</t>
  </si>
  <si>
    <t>Banca Comerciala Romana</t>
  </si>
  <si>
    <t>Valoare justa / actiune (ultimul pret de tranzactionare)</t>
  </si>
  <si>
    <t>Franklin Templeton Investment Management Ltd United Kingdom Sucursala Bucureşti, în calitate de administrator unic al FONDULUI PROPRIETATEA S.A.</t>
  </si>
  <si>
    <t>RO1314CTN0B3</t>
  </si>
  <si>
    <t>ING Bank</t>
  </si>
  <si>
    <t xml:space="preserve">RO1314CTN0C1 </t>
  </si>
  <si>
    <t>Situaţia detaliată a investiţiilor la data de 31 martie 2014</t>
  </si>
  <si>
    <t>31 martie 2014</t>
  </si>
  <si>
    <t>An T/ 31 Mar 2014</t>
  </si>
  <si>
    <t>Reprezentant legal</t>
  </si>
  <si>
    <t>- impozit pe profit datorat Bugetului de Stat</t>
  </si>
  <si>
    <t>ANEXA NR. 4 SITUAŢIA ACTIVELOR ŞI OBLIGAŢIILOR LA DATA DE 31 MARCH 2014</t>
  </si>
  <si>
    <t>Oana Truţa</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</si>
</sst>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_-* #,##0.00_-;\-* #,##0.00_-;_-* &quot;-&quot;??_-;_-@_-"/>
    <numFmt numFmtId="166" formatCode="#,##0.0000_);[Red]\(#,##0.0000\)"/>
    <numFmt numFmtId="167" formatCode="_(* #,##0_);_(* \(#,##0\);_(* &quot;-&quot;??_);_(@_)"/>
    <numFmt numFmtId="168" formatCode="0.0000%"/>
    <numFmt numFmtId="169" formatCode="#,##0.0000;[Red]\-#,##0.0000"/>
    <numFmt numFmtId="170" formatCode="0.0000"/>
    <numFmt numFmtId="171" formatCode="[$-409]dd\-mmm\-yy;@"/>
    <numFmt numFmtId="172" formatCode="#,##0.0000"/>
    <numFmt numFmtId="173" formatCode="m/d/yyyy;@"/>
    <numFmt numFmtId="174" formatCode="[$-409]d\-mmm\-yy;@"/>
    <numFmt numFmtId="175" formatCode="00000"/>
    <numFmt numFmtId="176" formatCode="_([$RON]\ * #,##0.00_);_([$RON]\ * \(#,##0.00\);_([$RON]\ * &quot;-&quot;??_);_(@_)"/>
    <numFmt numFmtId="177" formatCode="[$-409]d/mmm/yyyy;@"/>
    <numFmt numFmtId="178" formatCode="[$-409]dd/mmm/yy;@"/>
    <numFmt numFmtId="179" formatCode="_-[$€-2]* #,##0.00_-;\-[$€-2]* #,##0.00_-;_-[$€-2]* &quot;-&quot;??_-"/>
    <numFmt numFmtId="180" formatCode="[$EUR]\ #,##0.0000"/>
    <numFmt numFmtId="181" formatCode="0.0%"/>
    <numFmt numFmtId="182" formatCode="#,##0.0000;[Red]#,##0.0000"/>
    <numFmt numFmtId="183" formatCode="#,##0;\(#,##0\)"/>
    <numFmt numFmtId="184" formatCode="#,##0.0;\(#,##0.0\)"/>
    <numFmt numFmtId="185" formatCode="[$$-409]#,##0.0000"/>
    <numFmt numFmtId="186" formatCode="[$€-2]\ #,##0.0000"/>
    <numFmt numFmtId="187" formatCode="#,##0.0000;\(#,##0.0000\)"/>
    <numFmt numFmtId="188" formatCode="_(* #,##0.0_);_(* \(#,##0.0\);_(* &quot;-&quot;??_);_(@_)"/>
    <numFmt numFmtId="189" formatCode="_(* #,##0.000_);_(* \(#,##0.000\);_(* &quot;-&quot;??_);_(@_)"/>
    <numFmt numFmtId="190" formatCode="_(* #,##0.0000_);_(* \(#,##0.0000\);_(* &quot;-&quot;??_);_(@_)"/>
    <numFmt numFmtId="191" formatCode="#,##0.0000\ [$lei-418]"/>
    <numFmt numFmtId="192" formatCode="#,##0.0"/>
    <numFmt numFmtId="193" formatCode="[$-409]mmmm\ d\,\ yyyy;@"/>
    <numFmt numFmtId="194" formatCode="_([$EUR]\ * #,##0.00_);_([$EUR]\ * \(#,##0.00\);_([$EUR]\ * &quot;-&quot;??_);_(@_)"/>
    <numFmt numFmtId="195" formatCode="#,##0.000"/>
    <numFmt numFmtId="196" formatCode="[$-418]d\-mmm\-yyyy;@"/>
    <numFmt numFmtId="197" formatCode="[$-418]dd\-mmm\-yy;@"/>
    <numFmt numFmtId="198" formatCode="[$EUR]\ #,##0.00"/>
    <numFmt numFmtId="199" formatCode="0.000%"/>
    <numFmt numFmtId="200" formatCode="#,##0.00000_);[Red]\(#,##0.00000\)"/>
    <numFmt numFmtId="201" formatCode="_-[$€-2]\ * #,##0.0000_-;\-[$€-2]\ * #,##0.0000_-;_-[$€-2]\ * &quot;-&quot;????_-;_-@_-"/>
    <numFmt numFmtId="202" formatCode="_([$€-2]\ * #,##0_);_([$€-2]\ * \(#,##0\);_([$€-2]\ * &quot;-&quot;_);_(@_)"/>
    <numFmt numFmtId="203" formatCode="0.0000000%"/>
    <numFmt numFmtId="204" formatCode="m/yy"/>
    <numFmt numFmtId="205" formatCode="[$-809]dd\ mmmm\ yyyy;@"/>
    <numFmt numFmtId="206" formatCode="_([$USD]\ * #,##0.00_);_([$USD]\ * \(#,##0.00\);_([$USD]\ * &quot;-&quot;??_);_(@_)"/>
    <numFmt numFmtId="207" formatCode="[$-809]d\ mmmm\ yyyy;@"/>
    <numFmt numFmtId="208" formatCode="#,##0.00_ ;[Red]\-#,##0.00\ "/>
    <numFmt numFmtId="209" formatCode="#,##0.000\ _l_e_i;[Red]\-#,##0.000\ _l_e_i"/>
    <numFmt numFmtId="210" formatCode="_-* #,##0.0000000_-;\-* #,##0.0000000_-;_-* &quot;-&quot;??_-;_-@_-"/>
    <numFmt numFmtId="211" formatCode="_-[$EUR]\ * #,##0.00_-;\-[$EUR]\ * #,##0.00_-;_-[$EUR]\ * &quot;-&quot;??_-;_-@_-"/>
    <numFmt numFmtId="212" formatCode="[$-418]d\-mmm\-yy;@"/>
    <numFmt numFmtId="213" formatCode="_([$GBP]\ * #,##0.00_);_([$GBP]\ * \(#,##0.00\);_([$GBP]\ * &quot;-&quot;??_);_(@_)"/>
    <numFmt numFmtId="214" formatCode="[$-418]d\ mmmm\ yyyy;@"/>
    <numFmt numFmtId="215" formatCode="#,##0.0_);[Red]\(#,##0.0\)"/>
    <numFmt numFmtId="216" formatCode="0.00000%"/>
    <numFmt numFmtId="217" formatCode="_(* #,##0.0000_);_(* \(#,##0.0000\);_(* &quot;-&quot;????_);_(@_)"/>
    <numFmt numFmtId="218" formatCode="_(* #,##0.00000_);_(* \(#,##0.00000\);_(* &quot;-&quot;??_);_(@_)"/>
    <numFmt numFmtId="219" formatCode="_(* #,##0.000000000_);_(* \(#,##0.000000000\);_(* &quot;-&quot;??_);_(@_)"/>
    <numFmt numFmtId="220" formatCode="0.00000000"/>
  </numFmts>
  <fonts count="96">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sz val="8"/>
      <name val="Calibri"/>
      <family val="2"/>
    </font>
    <font>
      <sz val="8"/>
      <name val="Arial"/>
      <family val="2"/>
    </font>
    <font>
      <b/>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12"/>
      <color indexed="8"/>
      <name val="Times New Roman"/>
      <family val="1"/>
    </font>
    <font>
      <sz val="8"/>
      <color indexed="8"/>
      <name val="Tahoma"/>
      <family val="2"/>
    </font>
    <font>
      <sz val="8"/>
      <color indexed="12"/>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sz val="11"/>
      <color indexed="9"/>
      <name val="Calibri"/>
      <family val="2"/>
    </font>
    <font>
      <b/>
      <sz val="10"/>
      <color indexed="18"/>
      <name val="System"/>
      <family val="2"/>
    </font>
    <font>
      <i/>
      <sz val="8"/>
      <name val="Tahoma"/>
      <family val="2"/>
    </font>
    <font>
      <i/>
      <sz val="8"/>
      <color indexed="8"/>
      <name val="Tahoma"/>
      <family val="2"/>
    </font>
    <font>
      <b/>
      <i/>
      <sz val="8"/>
      <color indexed="9"/>
      <name val="Tahoma"/>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20"/>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ahoma"/>
      <family val="2"/>
    </font>
    <font>
      <sz val="8"/>
      <color rgb="FF0000FF"/>
      <name val="Arial"/>
      <family val="2"/>
    </font>
    <font>
      <sz val="8"/>
      <color rgb="FFFF0000"/>
      <name val="Tahoma"/>
      <family val="2"/>
    </font>
    <font>
      <sz val="8"/>
      <color theme="1"/>
      <name val="Calibri"/>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indexed="62"/>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31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11"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2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20"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20"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0"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0"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20"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20"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20"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20" fillId="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0" fillId="15"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0" fillId="23" borderId="0" applyNumberFormat="0" applyBorder="0" applyAlignment="0" applyProtection="0"/>
    <xf numFmtId="0" fontId="0" fillId="22" borderId="0" applyNumberFormat="0" applyBorder="0" applyAlignment="0" applyProtection="0"/>
    <xf numFmtId="0" fontId="73" fillId="24" borderId="0" applyNumberFormat="0" applyBorder="0" applyAlignment="0" applyProtection="0"/>
    <xf numFmtId="0" fontId="32" fillId="25" borderId="0" applyNumberFormat="0" applyBorder="0" applyAlignment="0" applyProtection="0"/>
    <xf numFmtId="0" fontId="73" fillId="24" borderId="0" applyNumberFormat="0" applyBorder="0" applyAlignment="0" applyProtection="0"/>
    <xf numFmtId="0" fontId="73" fillId="26" borderId="0" applyNumberFormat="0" applyBorder="0" applyAlignment="0" applyProtection="0"/>
    <xf numFmtId="0" fontId="32" fillId="17"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32" fillId="19"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32" fillId="29" borderId="0" applyNumberFormat="0" applyBorder="0" applyAlignment="0" applyProtection="0"/>
    <xf numFmtId="0" fontId="73" fillId="28" borderId="0" applyNumberFormat="0" applyBorder="0" applyAlignment="0" applyProtection="0"/>
    <xf numFmtId="0" fontId="73" fillId="30" borderId="0" applyNumberFormat="0" applyBorder="0" applyAlignment="0" applyProtection="0"/>
    <xf numFmtId="0" fontId="32" fillId="31" borderId="0" applyNumberFormat="0" applyBorder="0" applyAlignment="0" applyProtection="0"/>
    <xf numFmtId="0" fontId="73" fillId="30" borderId="0" applyNumberFormat="0" applyBorder="0" applyAlignment="0" applyProtection="0"/>
    <xf numFmtId="0" fontId="73" fillId="32" borderId="0" applyNumberFormat="0" applyBorder="0" applyAlignment="0" applyProtection="0"/>
    <xf numFmtId="0" fontId="32" fillId="33" borderId="0" applyNumberFormat="0" applyBorder="0" applyAlignment="0" applyProtection="0"/>
    <xf numFmtId="0" fontId="73" fillId="32" borderId="0" applyNumberFormat="0" applyBorder="0" applyAlignment="0" applyProtection="0"/>
    <xf numFmtId="0" fontId="73" fillId="34" borderId="0" applyNumberFormat="0" applyBorder="0" applyAlignment="0" applyProtection="0"/>
    <xf numFmtId="0" fontId="32" fillId="35" borderId="0" applyNumberFormat="0" applyBorder="0" applyAlignment="0" applyProtection="0"/>
    <xf numFmtId="0" fontId="73" fillId="34" borderId="0" applyNumberFormat="0" applyBorder="0" applyAlignment="0" applyProtection="0"/>
    <xf numFmtId="0" fontId="73" fillId="36" borderId="0" applyNumberFormat="0" applyBorder="0" applyAlignment="0" applyProtection="0"/>
    <xf numFmtId="0" fontId="32" fillId="37" borderId="0" applyNumberFormat="0" applyBorder="0" applyAlignment="0" applyProtection="0"/>
    <xf numFmtId="0" fontId="73" fillId="36" borderId="0" applyNumberFormat="0" applyBorder="0" applyAlignment="0" applyProtection="0"/>
    <xf numFmtId="0" fontId="73" fillId="38" borderId="0" applyNumberFormat="0" applyBorder="0" applyAlignment="0" applyProtection="0"/>
    <xf numFmtId="0" fontId="32" fillId="39" borderId="0" applyNumberFormat="0" applyBorder="0" applyAlignment="0" applyProtection="0"/>
    <xf numFmtId="0" fontId="73" fillId="38" borderId="0" applyNumberFormat="0" applyBorder="0" applyAlignment="0" applyProtection="0"/>
    <xf numFmtId="0" fontId="73" fillId="40" borderId="0" applyNumberFormat="0" applyBorder="0" applyAlignment="0" applyProtection="0"/>
    <xf numFmtId="0" fontId="32" fillId="29" borderId="0" applyNumberFormat="0" applyBorder="0" applyAlignment="0" applyProtection="0"/>
    <xf numFmtId="0" fontId="73" fillId="40" borderId="0" applyNumberFormat="0" applyBorder="0" applyAlignment="0" applyProtection="0"/>
    <xf numFmtId="0" fontId="73" fillId="41" borderId="0" applyNumberFormat="0" applyBorder="0" applyAlignment="0" applyProtection="0"/>
    <xf numFmtId="0" fontId="32" fillId="3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32" fillId="43" borderId="0" applyNumberFormat="0" applyBorder="0" applyAlignment="0" applyProtection="0"/>
    <xf numFmtId="0" fontId="73" fillId="42" borderId="0" applyNumberFormat="0" applyBorder="0" applyAlignment="0" applyProtection="0"/>
    <xf numFmtId="0" fontId="74" fillId="44" borderId="0" applyNumberFormat="0" applyBorder="0" applyAlignment="0" applyProtection="0"/>
    <xf numFmtId="0" fontId="33" fillId="5" borderId="0" applyNumberFormat="0" applyBorder="0" applyAlignment="0" applyProtection="0"/>
    <xf numFmtId="0" fontId="74" fillId="44" borderId="0" applyNumberFormat="0" applyBorder="0" applyAlignment="0" applyProtection="0"/>
    <xf numFmtId="0" fontId="75" fillId="45" borderId="1" applyNumberFormat="0" applyAlignment="0" applyProtection="0"/>
    <xf numFmtId="0" fontId="34" fillId="46" borderId="2" applyNumberFormat="0" applyAlignment="0" applyProtection="0"/>
    <xf numFmtId="0" fontId="75" fillId="45" borderId="1" applyNumberFormat="0" applyAlignment="0" applyProtection="0"/>
    <xf numFmtId="0" fontId="76" fillId="47" borderId="3" applyNumberFormat="0" applyAlignment="0" applyProtection="0"/>
    <xf numFmtId="0" fontId="35" fillId="48" borderId="4" applyNumberFormat="0" applyAlignment="0" applyProtection="0"/>
    <xf numFmtId="0" fontId="76" fillId="47" borderId="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65" fontId="3" fillId="0" borderId="0" applyFont="0" applyFill="0" applyBorder="0" applyAlignment="0" applyProtection="0"/>
    <xf numFmtId="204" fontId="3" fillId="0" borderId="0" applyFont="0" applyFill="0" applyBorder="0" applyAlignment="0" applyProtection="0"/>
    <xf numFmtId="204" fontId="3" fillId="0" borderId="0" applyFont="0" applyFill="0" applyBorder="0" applyAlignment="0" applyProtection="0"/>
    <xf numFmtId="43" fontId="3" fillId="0" borderId="0" applyFont="0" applyFill="0" applyBorder="0" applyAlignment="0" applyProtection="0"/>
    <xf numFmtId="204" fontId="3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4" fontId="36"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0" fontId="77" fillId="0" borderId="0" applyNumberFormat="0" applyFill="0" applyBorder="0" applyAlignment="0" applyProtection="0"/>
    <xf numFmtId="0" fontId="37"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49" borderId="0" applyNumberFormat="0" applyBorder="0" applyAlignment="0" applyProtection="0"/>
    <xf numFmtId="0" fontId="38" fillId="7" borderId="0" applyNumberFormat="0" applyBorder="0" applyAlignment="0" applyProtection="0"/>
    <xf numFmtId="0" fontId="80" fillId="49" borderId="0" applyNumberFormat="0" applyBorder="0" applyAlignment="0" applyProtection="0"/>
    <xf numFmtId="0" fontId="81" fillId="0" borderId="5" applyNumberFormat="0" applyFill="0" applyAlignment="0" applyProtection="0"/>
    <xf numFmtId="0" fontId="39" fillId="0" borderId="6" applyNumberFormat="0" applyFill="0" applyAlignment="0" applyProtection="0"/>
    <xf numFmtId="0" fontId="81" fillId="0" borderId="5" applyNumberFormat="0" applyFill="0" applyAlignment="0" applyProtection="0"/>
    <xf numFmtId="0" fontId="82" fillId="0" borderId="7" applyNumberFormat="0" applyFill="0" applyAlignment="0" applyProtection="0"/>
    <xf numFmtId="0" fontId="40" fillId="0" borderId="8" applyNumberFormat="0" applyFill="0" applyAlignment="0" applyProtection="0"/>
    <xf numFmtId="0" fontId="82" fillId="0" borderId="7" applyNumberFormat="0" applyFill="0" applyAlignment="0" applyProtection="0"/>
    <xf numFmtId="0" fontId="83" fillId="0" borderId="9" applyNumberFormat="0" applyFill="0" applyAlignment="0" applyProtection="0"/>
    <xf numFmtId="0" fontId="41" fillId="0" borderId="10" applyNumberFormat="0" applyFill="0" applyAlignment="0" applyProtection="0"/>
    <xf numFmtId="0" fontId="83" fillId="0" borderId="9" applyNumberFormat="0" applyFill="0" applyAlignment="0" applyProtection="0"/>
    <xf numFmtId="0" fontId="83" fillId="0" borderId="0" applyNumberFormat="0" applyFill="0" applyBorder="0" applyAlignment="0" applyProtection="0"/>
    <xf numFmtId="0" fontId="41"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79" fillId="0" borderId="0" applyNumberFormat="0" applyFill="0" applyBorder="0" applyAlignment="0" applyProtection="0"/>
    <xf numFmtId="0" fontId="85" fillId="50" borderId="1" applyNumberFormat="0" applyAlignment="0" applyProtection="0"/>
    <xf numFmtId="0" fontId="42" fillId="13" borderId="2" applyNumberFormat="0" applyAlignment="0" applyProtection="0"/>
    <xf numFmtId="0" fontId="85" fillId="50" borderId="1" applyNumberFormat="0" applyAlignment="0" applyProtection="0"/>
    <xf numFmtId="0" fontId="86" fillId="0" borderId="11" applyNumberFormat="0" applyFill="0" applyAlignment="0" applyProtection="0"/>
    <xf numFmtId="0" fontId="43" fillId="0" borderId="12" applyNumberFormat="0" applyFill="0" applyAlignment="0" applyProtection="0"/>
    <xf numFmtId="0" fontId="86" fillId="0" borderId="11"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0" fontId="87" fillId="51" borderId="0" applyNumberFormat="0" applyBorder="0" applyAlignment="0" applyProtection="0"/>
    <xf numFmtId="0" fontId="44" fillId="52" borderId="0" applyNumberFormat="0" applyBorder="0" applyAlignment="0" applyProtection="0"/>
    <xf numFmtId="0" fontId="87"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88" fillId="45" borderId="15" applyNumberFormat="0" applyAlignment="0" applyProtection="0"/>
    <xf numFmtId="0" fontId="45" fillId="46" borderId="16" applyNumberFormat="0" applyAlignment="0" applyProtection="0"/>
    <xf numFmtId="0" fontId="88" fillId="45" borderId="15"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81" fontId="46"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89" fillId="0" borderId="0" applyNumberFormat="0" applyFill="0" applyBorder="0" applyAlignment="0" applyProtection="0"/>
    <xf numFmtId="0" fontId="47" fillId="0" borderId="0" applyNumberFormat="0" applyFill="0" applyBorder="0" applyAlignment="0" applyProtection="0"/>
    <xf numFmtId="0" fontId="89" fillId="0" borderId="0" applyNumberFormat="0" applyFill="0" applyBorder="0" applyAlignment="0" applyProtection="0"/>
    <xf numFmtId="0" fontId="90" fillId="0" borderId="17" applyNumberFormat="0" applyFill="0" applyAlignment="0" applyProtection="0"/>
    <xf numFmtId="0" fontId="48" fillId="0" borderId="18" applyNumberFormat="0" applyFill="0" applyAlignment="0" applyProtection="0"/>
    <xf numFmtId="0" fontId="90" fillId="0" borderId="17" applyNumberFormat="0" applyFill="0" applyAlignment="0" applyProtection="0"/>
    <xf numFmtId="0" fontId="91" fillId="0" borderId="0" applyNumberFormat="0" applyFill="0" applyBorder="0" applyAlignment="0" applyProtection="0"/>
    <xf numFmtId="0" fontId="49" fillId="0" borderId="0" applyNumberFormat="0" applyFill="0" applyBorder="0" applyAlignment="0" applyProtection="0"/>
    <xf numFmtId="0" fontId="91" fillId="0" borderId="0" applyNumberFormat="0" applyFill="0" applyBorder="0" applyAlignment="0" applyProtection="0"/>
  </cellStyleXfs>
  <cellXfs count="348">
    <xf numFmtId="0" fontId="0" fillId="0" borderId="0" xfId="0" applyFont="1" applyAlignment="1">
      <alignment/>
    </xf>
    <xf numFmtId="0" fontId="4" fillId="0" borderId="0" xfId="0" applyFont="1" applyAlignment="1">
      <alignment/>
    </xf>
    <xf numFmtId="0" fontId="13" fillId="0" borderId="0" xfId="284" applyFont="1">
      <alignment/>
      <protection/>
    </xf>
    <xf numFmtId="0" fontId="16" fillId="0" borderId="0" xfId="284" applyFont="1">
      <alignment/>
      <protection/>
    </xf>
    <xf numFmtId="0" fontId="13" fillId="0" borderId="0" xfId="284" applyFont="1" applyAlignment="1">
      <alignment wrapText="1"/>
      <protection/>
    </xf>
    <xf numFmtId="0" fontId="13" fillId="0" borderId="0" xfId="284" applyFont="1" applyFill="1" applyBorder="1" applyAlignment="1">
      <alignment wrapText="1"/>
      <protection/>
    </xf>
    <xf numFmtId="0" fontId="15" fillId="0" borderId="0" xfId="284" applyFont="1" applyFill="1" applyBorder="1" applyAlignment="1">
      <alignment horizontal="center" wrapText="1"/>
      <protection/>
    </xf>
    <xf numFmtId="4" fontId="13" fillId="0" borderId="0" xfId="284" applyNumberFormat="1" applyFont="1" applyFill="1" applyBorder="1" applyAlignment="1">
      <alignment wrapText="1"/>
      <protection/>
    </xf>
    <xf numFmtId="4" fontId="16" fillId="0" borderId="0" xfId="284" applyNumberFormat="1" applyFont="1" applyFill="1" applyBorder="1" applyAlignment="1">
      <alignment wrapText="1"/>
      <protection/>
    </xf>
    <xf numFmtId="0" fontId="13" fillId="0" borderId="0" xfId="284" applyFont="1" applyFill="1" applyBorder="1" applyAlignment="1">
      <alignment horizontal="center" wrapText="1"/>
      <protection/>
    </xf>
    <xf numFmtId="15" fontId="13" fillId="0" borderId="0" xfId="284" applyNumberFormat="1" applyFont="1" applyFill="1" applyBorder="1" applyAlignment="1">
      <alignment horizontal="right" wrapText="1"/>
      <protection/>
    </xf>
    <xf numFmtId="4" fontId="13" fillId="0" borderId="0" xfId="284" applyNumberFormat="1" applyFont="1" applyFill="1" applyBorder="1" applyAlignment="1">
      <alignment horizontal="center" wrapText="1"/>
      <protection/>
    </xf>
    <xf numFmtId="10" fontId="13" fillId="0" borderId="0" xfId="284" applyNumberFormat="1" applyFont="1" applyFill="1" applyBorder="1" applyAlignment="1">
      <alignment horizontal="center" wrapText="1"/>
      <protection/>
    </xf>
    <xf numFmtId="0" fontId="13" fillId="0" borderId="0" xfId="284" applyFont="1" applyBorder="1">
      <alignment/>
      <protection/>
    </xf>
    <xf numFmtId="0" fontId="13" fillId="0" borderId="0" xfId="284" applyFont="1" applyFill="1" applyBorder="1">
      <alignment/>
      <protection/>
    </xf>
    <xf numFmtId="10" fontId="13" fillId="0" borderId="0" xfId="284" applyNumberFormat="1" applyFont="1" applyFill="1" applyBorder="1" applyAlignment="1">
      <alignment horizontal="right" wrapText="1"/>
      <protection/>
    </xf>
    <xf numFmtId="0" fontId="13" fillId="0" borderId="0" xfId="284" applyFont="1" applyFill="1">
      <alignment/>
      <protection/>
    </xf>
    <xf numFmtId="4" fontId="13" fillId="0" borderId="0" xfId="284" applyNumberFormat="1" applyFont="1" applyAlignment="1">
      <alignment wrapText="1"/>
      <protection/>
    </xf>
    <xf numFmtId="0" fontId="19" fillId="0" borderId="0" xfId="0" applyFont="1" applyAlignment="1">
      <alignment/>
    </xf>
    <xf numFmtId="0" fontId="19" fillId="55" borderId="0" xfId="0" applyFont="1" applyFill="1" applyBorder="1" applyAlignment="1">
      <alignment horizontal="left" vertical="center"/>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10" fillId="0" borderId="0" xfId="0" applyFont="1" applyAlignment="1">
      <alignment/>
    </xf>
    <xf numFmtId="0" fontId="0" fillId="0" borderId="0" xfId="0" applyAlignment="1">
      <alignment/>
    </xf>
    <xf numFmtId="0" fontId="13" fillId="0" borderId="0" xfId="284" applyFont="1" applyFill="1" applyAlignment="1">
      <alignment wrapText="1"/>
      <protection/>
    </xf>
    <xf numFmtId="168" fontId="22" fillId="0" borderId="0" xfId="292" applyNumberFormat="1" applyFont="1" applyAlignment="1">
      <alignment/>
    </xf>
    <xf numFmtId="0" fontId="22" fillId="0" borderId="0" xfId="284" applyFont="1" applyBorder="1">
      <alignment/>
      <protection/>
    </xf>
    <xf numFmtId="0" fontId="22" fillId="0" borderId="0" xfId="284" applyFont="1" applyAlignment="1">
      <alignment wrapText="1"/>
      <protection/>
    </xf>
    <xf numFmtId="0" fontId="22" fillId="0" borderId="0" xfId="284" applyFont="1">
      <alignment/>
      <protection/>
    </xf>
    <xf numFmtId="0" fontId="13" fillId="55" borderId="0" xfId="284" applyFont="1" applyFill="1">
      <alignment/>
      <protection/>
    </xf>
    <xf numFmtId="0" fontId="13" fillId="55" borderId="0" xfId="0" applyFont="1" applyFill="1" applyBorder="1" applyAlignment="1">
      <alignment horizontal="left" vertical="center"/>
    </xf>
    <xf numFmtId="0" fontId="20" fillId="55" borderId="0" xfId="0" applyFont="1" applyFill="1" applyBorder="1" applyAlignment="1">
      <alignment/>
    </xf>
    <xf numFmtId="15" fontId="13" fillId="0" borderId="0" xfId="284" applyNumberFormat="1" applyFont="1" applyFill="1" applyBorder="1" applyAlignment="1">
      <alignment horizontal="left"/>
      <protection/>
    </xf>
    <xf numFmtId="0" fontId="19" fillId="55" borderId="0" xfId="0" applyFont="1" applyFill="1" applyAlignment="1">
      <alignment/>
    </xf>
    <xf numFmtId="0" fontId="15" fillId="55" borderId="0" xfId="0" applyFont="1" applyFill="1" applyAlignment="1">
      <alignment/>
    </xf>
    <xf numFmtId="0" fontId="13" fillId="55" borderId="0" xfId="0" applyFont="1" applyFill="1" applyAlignment="1">
      <alignment wrapText="1"/>
    </xf>
    <xf numFmtId="0" fontId="19" fillId="55" borderId="0" xfId="0" applyFont="1" applyFill="1" applyAlignment="1">
      <alignment wrapText="1"/>
    </xf>
    <xf numFmtId="0" fontId="16" fillId="55" borderId="0" xfId="284" applyFont="1" applyFill="1">
      <alignment/>
      <protection/>
    </xf>
    <xf numFmtId="0" fontId="15" fillId="55" borderId="0" xfId="284" applyFont="1" applyFill="1" applyAlignment="1">
      <alignment/>
      <protection/>
    </xf>
    <xf numFmtId="0" fontId="17" fillId="55" borderId="0" xfId="284" applyFont="1" applyFill="1" applyAlignment="1">
      <alignment/>
      <protection/>
    </xf>
    <xf numFmtId="0" fontId="13" fillId="55" borderId="0" xfId="284" applyFont="1" applyFill="1" applyAlignment="1">
      <alignment wrapText="1"/>
      <protection/>
    </xf>
    <xf numFmtId="0" fontId="13" fillId="55" borderId="0" xfId="284" applyFont="1" applyFill="1" applyBorder="1" applyAlignment="1">
      <alignment wrapText="1"/>
      <protection/>
    </xf>
    <xf numFmtId="0" fontId="18" fillId="55" borderId="0" xfId="284" applyFont="1" applyFill="1" applyBorder="1" applyAlignment="1">
      <alignment horizontal="center" wrapText="1"/>
      <protection/>
    </xf>
    <xf numFmtId="0" fontId="15" fillId="55" borderId="0" xfId="284" applyFont="1" applyFill="1" applyBorder="1" applyAlignment="1">
      <alignment horizontal="center" wrapText="1"/>
      <protection/>
    </xf>
    <xf numFmtId="4" fontId="13" fillId="55" borderId="0" xfId="284" applyNumberFormat="1" applyFont="1" applyFill="1" applyBorder="1" applyAlignment="1">
      <alignment wrapText="1"/>
      <protection/>
    </xf>
    <xf numFmtId="4" fontId="16" fillId="55" borderId="0" xfId="284" applyNumberFormat="1" applyFont="1" applyFill="1" applyBorder="1" applyAlignment="1">
      <alignment wrapText="1"/>
      <protection/>
    </xf>
    <xf numFmtId="0" fontId="13" fillId="55" borderId="0" xfId="284" applyFont="1" applyFill="1" applyBorder="1" applyAlignment="1">
      <alignment horizontal="center" wrapText="1"/>
      <protection/>
    </xf>
    <xf numFmtId="0" fontId="13" fillId="55" borderId="0" xfId="284" applyFont="1" applyFill="1" applyBorder="1">
      <alignment/>
      <protection/>
    </xf>
    <xf numFmtId="4" fontId="15" fillId="55" borderId="0" xfId="284" applyNumberFormat="1" applyFont="1" applyFill="1" applyBorder="1" applyAlignment="1">
      <alignment horizontal="center" wrapText="1"/>
      <protection/>
    </xf>
    <xf numFmtId="49" fontId="13" fillId="55" borderId="0" xfId="284" applyNumberFormat="1" applyFont="1" applyFill="1" applyBorder="1" applyAlignment="1">
      <alignment horizontal="center" wrapText="1"/>
      <protection/>
    </xf>
    <xf numFmtId="174" fontId="13" fillId="55" borderId="0" xfId="284" applyNumberFormat="1" applyFont="1" applyFill="1" applyBorder="1" applyAlignment="1">
      <alignment wrapText="1"/>
      <protection/>
    </xf>
    <xf numFmtId="170" fontId="13" fillId="55" borderId="0" xfId="284" applyNumberFormat="1" applyFont="1" applyFill="1" applyBorder="1" applyAlignment="1">
      <alignment wrapText="1"/>
      <protection/>
    </xf>
    <xf numFmtId="0" fontId="0" fillId="55" borderId="0" xfId="0" applyFill="1" applyAlignment="1">
      <alignment/>
    </xf>
    <xf numFmtId="168" fontId="13" fillId="55" borderId="0" xfId="292" applyNumberFormat="1" applyFont="1" applyFill="1" applyAlignment="1">
      <alignment/>
    </xf>
    <xf numFmtId="10" fontId="13" fillId="55" borderId="0" xfId="284" applyNumberFormat="1" applyFont="1" applyFill="1" applyBorder="1" applyAlignment="1">
      <alignment wrapText="1"/>
      <protection/>
    </xf>
    <xf numFmtId="168" fontId="13" fillId="55" borderId="0" xfId="284" applyNumberFormat="1" applyFont="1" applyFill="1" applyBorder="1" applyAlignment="1">
      <alignment wrapText="1"/>
      <protection/>
    </xf>
    <xf numFmtId="168" fontId="13" fillId="55" borderId="0" xfId="292" applyNumberFormat="1" applyFont="1" applyFill="1" applyBorder="1" applyAlignment="1">
      <alignment/>
    </xf>
    <xf numFmtId="49" fontId="17" fillId="55" borderId="0" xfId="284" applyNumberFormat="1" applyFont="1" applyFill="1" applyBorder="1" applyAlignment="1">
      <alignment/>
      <protection/>
    </xf>
    <xf numFmtId="4" fontId="13" fillId="55" borderId="0" xfId="284" applyNumberFormat="1" applyFont="1" applyFill="1">
      <alignment/>
      <protection/>
    </xf>
    <xf numFmtId="0" fontId="15" fillId="55" borderId="0" xfId="284" applyFont="1" applyFill="1" applyBorder="1" applyAlignment="1">
      <alignment wrapText="1"/>
      <protection/>
    </xf>
    <xf numFmtId="40" fontId="13" fillId="55" borderId="0" xfId="284" applyNumberFormat="1" applyFont="1" applyFill="1">
      <alignment/>
      <protection/>
    </xf>
    <xf numFmtId="0" fontId="16" fillId="55" borderId="0" xfId="284" applyFont="1" applyFill="1" applyAlignment="1">
      <alignment wrapText="1"/>
      <protection/>
    </xf>
    <xf numFmtId="3" fontId="13" fillId="55" borderId="0" xfId="284" applyNumberFormat="1" applyFont="1" applyFill="1" applyBorder="1">
      <alignment/>
      <protection/>
    </xf>
    <xf numFmtId="0" fontId="13" fillId="55" borderId="0" xfId="284" applyFont="1" applyFill="1" applyAlignment="1">
      <alignment vertical="center"/>
      <protection/>
    </xf>
    <xf numFmtId="0" fontId="15" fillId="55" borderId="0" xfId="284" applyFont="1" applyFill="1">
      <alignment/>
      <protection/>
    </xf>
    <xf numFmtId="4" fontId="16" fillId="55" borderId="0" xfId="284" applyNumberFormat="1" applyFont="1" applyFill="1">
      <alignment/>
      <protection/>
    </xf>
    <xf numFmtId="0" fontId="13" fillId="55" borderId="0" xfId="284" applyFont="1" applyFill="1" applyBorder="1" applyAlignment="1">
      <alignment horizontal="center" vertical="center"/>
      <protection/>
    </xf>
    <xf numFmtId="176" fontId="16" fillId="55" borderId="0" xfId="284" applyNumberFormat="1" applyFont="1" applyFill="1" applyBorder="1">
      <alignment/>
      <protection/>
    </xf>
    <xf numFmtId="0" fontId="16" fillId="55" borderId="0" xfId="284" applyFont="1" applyFill="1" applyBorder="1">
      <alignment/>
      <protection/>
    </xf>
    <xf numFmtId="49" fontId="15" fillId="55" borderId="0" xfId="284" applyNumberFormat="1" applyFont="1" applyFill="1" applyBorder="1" applyAlignment="1">
      <alignment horizontal="center" vertical="center" wrapText="1"/>
      <protection/>
    </xf>
    <xf numFmtId="4" fontId="15" fillId="55" borderId="0" xfId="284" applyNumberFormat="1" applyFont="1" applyFill="1" applyBorder="1" applyAlignment="1">
      <alignment horizontal="center" vertical="center" wrapText="1"/>
      <protection/>
    </xf>
    <xf numFmtId="0" fontId="23" fillId="55" borderId="0" xfId="0" applyFont="1" applyFill="1" applyAlignment="1">
      <alignment/>
    </xf>
    <xf numFmtId="0" fontId="24" fillId="55" borderId="0" xfId="0" applyFont="1" applyFill="1" applyAlignment="1">
      <alignment wrapText="1"/>
    </xf>
    <xf numFmtId="168" fontId="13" fillId="56" borderId="20" xfId="292" applyNumberFormat="1" applyFont="1" applyFill="1" applyBorder="1" applyAlignment="1">
      <alignment/>
    </xf>
    <xf numFmtId="168" fontId="15" fillId="56" borderId="21" xfId="292" applyNumberFormat="1" applyFont="1" applyFill="1" applyBorder="1" applyAlignment="1">
      <alignment/>
    </xf>
    <xf numFmtId="0" fontId="27" fillId="55" borderId="0" xfId="0" applyFont="1" applyFill="1" applyAlignment="1">
      <alignment/>
    </xf>
    <xf numFmtId="0" fontId="28" fillId="55" borderId="0" xfId="0" applyFont="1" applyFill="1" applyAlignment="1">
      <alignment wrapText="1"/>
    </xf>
    <xf numFmtId="0" fontId="28" fillId="55" borderId="0" xfId="0" applyFont="1" applyFill="1" applyAlignment="1">
      <alignment/>
    </xf>
    <xf numFmtId="0" fontId="23" fillId="55" borderId="0" xfId="284" applyFont="1" applyFill="1" applyAlignment="1">
      <alignment/>
      <protection/>
    </xf>
    <xf numFmtId="0" fontId="26" fillId="35" borderId="0" xfId="284" applyFont="1" applyFill="1" applyBorder="1" applyAlignment="1">
      <alignment wrapText="1"/>
      <protection/>
    </xf>
    <xf numFmtId="0" fontId="26" fillId="35" borderId="0" xfId="284" applyFont="1" applyFill="1" applyBorder="1" applyAlignment="1">
      <alignment horizontal="center" wrapText="1"/>
      <protection/>
    </xf>
    <xf numFmtId="49" fontId="13" fillId="56" borderId="22" xfId="284" applyNumberFormat="1" applyFont="1" applyFill="1" applyBorder="1" applyAlignment="1">
      <alignment wrapText="1"/>
      <protection/>
    </xf>
    <xf numFmtId="49" fontId="13" fillId="56" borderId="22" xfId="284" applyNumberFormat="1" applyFont="1" applyFill="1" applyBorder="1" applyAlignment="1">
      <alignment horizontal="center" wrapText="1"/>
      <protection/>
    </xf>
    <xf numFmtId="3" fontId="13" fillId="56" borderId="22" xfId="284" applyNumberFormat="1" applyFont="1" applyFill="1" applyBorder="1" applyAlignment="1">
      <alignment wrapText="1"/>
      <protection/>
    </xf>
    <xf numFmtId="0" fontId="13" fillId="56" borderId="22" xfId="284" applyFont="1" applyFill="1" applyBorder="1" applyAlignment="1">
      <alignment wrapText="1"/>
      <protection/>
    </xf>
    <xf numFmtId="172" fontId="13" fillId="56" borderId="22" xfId="284" applyNumberFormat="1" applyFont="1" applyFill="1" applyBorder="1" applyAlignment="1">
      <alignment wrapText="1"/>
      <protection/>
    </xf>
    <xf numFmtId="4" fontId="13" fillId="56" borderId="22" xfId="284" applyNumberFormat="1" applyFont="1" applyFill="1" applyBorder="1" applyAlignment="1">
      <alignment wrapText="1"/>
      <protection/>
    </xf>
    <xf numFmtId="168" fontId="13" fillId="56" borderId="22" xfId="284" applyNumberFormat="1" applyFont="1" applyFill="1" applyBorder="1" applyAlignment="1">
      <alignment horizontal="right" wrapText="1"/>
      <protection/>
    </xf>
    <xf numFmtId="168" fontId="13" fillId="56" borderId="22" xfId="292" applyNumberFormat="1" applyFont="1" applyFill="1" applyBorder="1" applyAlignment="1">
      <alignment/>
    </xf>
    <xf numFmtId="49" fontId="13" fillId="56" borderId="20" xfId="284" applyNumberFormat="1" applyFont="1" applyFill="1" applyBorder="1" applyAlignment="1">
      <alignment wrapText="1"/>
      <protection/>
    </xf>
    <xf numFmtId="49" fontId="13" fillId="56" borderId="20" xfId="284" applyNumberFormat="1" applyFont="1" applyFill="1" applyBorder="1" applyAlignment="1">
      <alignment horizontal="center" wrapText="1"/>
      <protection/>
    </xf>
    <xf numFmtId="177" fontId="13" fillId="56" borderId="20" xfId="284" applyNumberFormat="1" applyFont="1" applyFill="1" applyBorder="1" applyAlignment="1">
      <alignment wrapText="1"/>
      <protection/>
    </xf>
    <xf numFmtId="3" fontId="13" fillId="56" borderId="20" xfId="284" applyNumberFormat="1" applyFont="1" applyFill="1" applyBorder="1" applyAlignment="1">
      <alignment wrapText="1"/>
      <protection/>
    </xf>
    <xf numFmtId="0" fontId="13" fillId="56" borderId="20" xfId="284" applyFont="1" applyFill="1" applyBorder="1" applyAlignment="1">
      <alignment wrapText="1"/>
      <protection/>
    </xf>
    <xf numFmtId="172" fontId="13" fillId="56" borderId="20" xfId="284" applyNumberFormat="1" applyFont="1" applyFill="1" applyBorder="1" applyAlignment="1">
      <alignment wrapText="1"/>
      <protection/>
    </xf>
    <xf numFmtId="4" fontId="13" fillId="56" borderId="20" xfId="284" applyNumberFormat="1" applyFont="1" applyFill="1" applyBorder="1" applyAlignment="1">
      <alignment wrapText="1"/>
      <protection/>
    </xf>
    <xf numFmtId="168" fontId="13" fillId="56" borderId="20" xfId="284" applyNumberFormat="1" applyFont="1" applyFill="1" applyBorder="1" applyAlignment="1">
      <alignment horizontal="right" wrapText="1"/>
      <protection/>
    </xf>
    <xf numFmtId="175" fontId="13" fillId="56" borderId="20" xfId="284" applyNumberFormat="1" applyFont="1" applyFill="1" applyBorder="1" applyAlignment="1">
      <alignment wrapText="1"/>
      <protection/>
    </xf>
    <xf numFmtId="175" fontId="13" fillId="56" borderId="20" xfId="284" applyNumberFormat="1" applyFont="1" applyFill="1" applyBorder="1" applyAlignment="1">
      <alignment horizontal="center" wrapText="1"/>
      <protection/>
    </xf>
    <xf numFmtId="0" fontId="13" fillId="56" borderId="20" xfId="284" applyFont="1" applyFill="1" applyBorder="1">
      <alignment/>
      <protection/>
    </xf>
    <xf numFmtId="0" fontId="21" fillId="56" borderId="20" xfId="284" applyFont="1" applyFill="1" applyBorder="1">
      <alignment/>
      <protection/>
    </xf>
    <xf numFmtId="49" fontId="15" fillId="56" borderId="21" xfId="284" applyNumberFormat="1" applyFont="1" applyFill="1" applyBorder="1" applyAlignment="1">
      <alignment wrapText="1"/>
      <protection/>
    </xf>
    <xf numFmtId="49" fontId="13" fillId="56" borderId="21" xfId="284" applyNumberFormat="1" applyFont="1" applyFill="1" applyBorder="1" applyAlignment="1">
      <alignment horizontal="center" wrapText="1"/>
      <protection/>
    </xf>
    <xf numFmtId="4" fontId="13" fillId="56" borderId="21" xfId="284" applyNumberFormat="1" applyFont="1" applyFill="1" applyBorder="1" applyAlignment="1">
      <alignment wrapText="1"/>
      <protection/>
    </xf>
    <xf numFmtId="0" fontId="13" fillId="56" borderId="21" xfId="284" applyFont="1" applyFill="1" applyBorder="1">
      <alignment/>
      <protection/>
    </xf>
    <xf numFmtId="170" fontId="13" fillId="56" borderId="21" xfId="284" applyNumberFormat="1" applyFont="1" applyFill="1" applyBorder="1" applyAlignment="1">
      <alignment wrapText="1"/>
      <protection/>
    </xf>
    <xf numFmtId="4" fontId="15" fillId="56" borderId="21" xfId="284" applyNumberFormat="1" applyFont="1" applyFill="1" applyBorder="1" applyAlignment="1">
      <alignment wrapText="1"/>
      <protection/>
    </xf>
    <xf numFmtId="10" fontId="13" fillId="56" borderId="21" xfId="284" applyNumberFormat="1" applyFont="1" applyFill="1" applyBorder="1" applyAlignment="1">
      <alignment wrapText="1"/>
      <protection/>
    </xf>
    <xf numFmtId="168" fontId="15" fillId="56" borderId="21" xfId="292" applyNumberFormat="1" applyFont="1" applyFill="1" applyBorder="1" applyAlignment="1">
      <alignment wrapText="1"/>
    </xf>
    <xf numFmtId="175" fontId="13" fillId="56" borderId="22" xfId="284" applyNumberFormat="1" applyFont="1" applyFill="1" applyBorder="1" applyAlignment="1">
      <alignment wrapText="1"/>
      <protection/>
    </xf>
    <xf numFmtId="175" fontId="13" fillId="56" borderId="22" xfId="284" applyNumberFormat="1" applyFont="1" applyFill="1" applyBorder="1" applyAlignment="1">
      <alignment horizontal="center" wrapText="1"/>
      <protection/>
    </xf>
    <xf numFmtId="0" fontId="13" fillId="56" borderId="22" xfId="284" applyFont="1" applyFill="1" applyBorder="1">
      <alignment/>
      <protection/>
    </xf>
    <xf numFmtId="4" fontId="13" fillId="56" borderId="20" xfId="284" applyNumberFormat="1" applyFont="1" applyFill="1" applyBorder="1">
      <alignment/>
      <protection/>
    </xf>
    <xf numFmtId="0" fontId="15" fillId="56" borderId="21" xfId="284" applyFont="1" applyFill="1" applyBorder="1">
      <alignment/>
      <protection/>
    </xf>
    <xf numFmtId="4" fontId="15" fillId="56" borderId="21" xfId="284" applyNumberFormat="1" applyFont="1" applyFill="1" applyBorder="1">
      <alignment/>
      <protection/>
    </xf>
    <xf numFmtId="3" fontId="13" fillId="56" borderId="22" xfId="284" applyNumberFormat="1" applyFont="1" applyFill="1" applyBorder="1">
      <alignment/>
      <protection/>
    </xf>
    <xf numFmtId="172" fontId="13" fillId="56" borderId="22" xfId="284" applyNumberFormat="1" applyFont="1" applyFill="1" applyBorder="1">
      <alignment/>
      <protection/>
    </xf>
    <xf numFmtId="4" fontId="13" fillId="56" borderId="22" xfId="284" applyNumberFormat="1" applyFont="1" applyFill="1" applyBorder="1">
      <alignment/>
      <protection/>
    </xf>
    <xf numFmtId="3" fontId="13" fillId="56" borderId="20" xfId="284" applyNumberFormat="1" applyFont="1" applyFill="1" applyBorder="1">
      <alignment/>
      <protection/>
    </xf>
    <xf numFmtId="172" fontId="13" fillId="56" borderId="20" xfId="284" applyNumberFormat="1" applyFont="1" applyFill="1" applyBorder="1">
      <alignment/>
      <protection/>
    </xf>
    <xf numFmtId="2" fontId="13" fillId="56" borderId="20" xfId="284" applyNumberFormat="1" applyFont="1" applyFill="1" applyBorder="1" applyAlignment="1">
      <alignment wrapText="1"/>
      <protection/>
    </xf>
    <xf numFmtId="2" fontId="13" fillId="56" borderId="20" xfId="284" applyNumberFormat="1" applyFont="1" applyFill="1" applyBorder="1" applyAlignment="1">
      <alignment/>
      <protection/>
    </xf>
    <xf numFmtId="3" fontId="15" fillId="56" borderId="21" xfId="284" applyNumberFormat="1" applyFont="1" applyFill="1" applyBorder="1">
      <alignment/>
      <protection/>
    </xf>
    <xf numFmtId="9" fontId="15" fillId="56" borderId="21" xfId="292" applyFont="1" applyFill="1" applyBorder="1" applyAlignment="1">
      <alignment/>
    </xf>
    <xf numFmtId="0" fontId="29" fillId="55" borderId="0" xfId="284" applyFont="1" applyFill="1" applyAlignment="1">
      <alignment vertical="center"/>
      <protection/>
    </xf>
    <xf numFmtId="0" fontId="26" fillId="35" borderId="0" xfId="284" applyFont="1" applyFill="1" applyBorder="1" applyAlignment="1">
      <alignment horizontal="center"/>
      <protection/>
    </xf>
    <xf numFmtId="0" fontId="26" fillId="35" borderId="0" xfId="284" applyFont="1" applyFill="1" applyBorder="1" applyAlignment="1">
      <alignment horizontal="left"/>
      <protection/>
    </xf>
    <xf numFmtId="0" fontId="13" fillId="56" borderId="22" xfId="284" applyFont="1" applyFill="1" applyBorder="1" applyAlignment="1">
      <alignment vertical="center"/>
      <protection/>
    </xf>
    <xf numFmtId="168" fontId="13" fillId="56" borderId="22" xfId="284" applyNumberFormat="1" applyFont="1" applyFill="1" applyBorder="1" applyAlignment="1">
      <alignment horizontal="right" vertical="center" wrapText="1"/>
      <protection/>
    </xf>
    <xf numFmtId="168" fontId="13" fillId="56" borderId="22" xfId="292" applyNumberFormat="1" applyFont="1" applyFill="1" applyBorder="1" applyAlignment="1">
      <alignment vertical="center"/>
    </xf>
    <xf numFmtId="176" fontId="13" fillId="56" borderId="22" xfId="284" applyNumberFormat="1" applyFont="1" applyFill="1" applyBorder="1" applyAlignment="1">
      <alignment horizontal="center" vertical="center"/>
      <protection/>
    </xf>
    <xf numFmtId="0" fontId="13" fillId="56" borderId="20" xfId="0" applyFont="1" applyFill="1" applyBorder="1" applyAlignment="1">
      <alignment horizontal="left" vertical="center"/>
    </xf>
    <xf numFmtId="168" fontId="15" fillId="56" borderId="21" xfId="284" applyNumberFormat="1" applyFont="1" applyFill="1" applyBorder="1">
      <alignment/>
      <protection/>
    </xf>
    <xf numFmtId="0" fontId="25" fillId="35" borderId="0" xfId="284" applyFont="1" applyFill="1" applyBorder="1">
      <alignment/>
      <protection/>
    </xf>
    <xf numFmtId="4" fontId="15" fillId="55" borderId="0" xfId="284" applyNumberFormat="1" applyFont="1" applyFill="1">
      <alignment/>
      <protection/>
    </xf>
    <xf numFmtId="4" fontId="15" fillId="55" borderId="0" xfId="284" applyNumberFormat="1" applyFont="1" applyFill="1" applyBorder="1" applyAlignment="1">
      <alignment wrapText="1"/>
      <protection/>
    </xf>
    <xf numFmtId="168" fontId="22" fillId="55" borderId="0" xfId="292" applyNumberFormat="1" applyFont="1" applyFill="1" applyAlignment="1">
      <alignment/>
    </xf>
    <xf numFmtId="2" fontId="13" fillId="55" borderId="0" xfId="284" applyNumberFormat="1" applyFont="1" applyFill="1">
      <alignment/>
      <protection/>
    </xf>
    <xf numFmtId="0" fontId="13" fillId="56" borderId="21" xfId="284" applyFont="1" applyFill="1" applyBorder="1" applyAlignment="1">
      <alignment vertical="center"/>
      <protection/>
    </xf>
    <xf numFmtId="0" fontId="10" fillId="55" borderId="0" xfId="0" applyFont="1" applyFill="1" applyBorder="1" applyAlignment="1">
      <alignment/>
    </xf>
    <xf numFmtId="0" fontId="6" fillId="0" borderId="0" xfId="282" applyFont="1" applyFill="1">
      <alignment/>
      <protection/>
    </xf>
    <xf numFmtId="196" fontId="13" fillId="56" borderId="22" xfId="284" applyNumberFormat="1" applyFont="1" applyFill="1" applyBorder="1" applyAlignment="1">
      <alignment wrapText="1"/>
      <protection/>
    </xf>
    <xf numFmtId="196" fontId="13" fillId="56" borderId="20" xfId="284" applyNumberFormat="1" applyFont="1" applyFill="1" applyBorder="1" applyAlignment="1">
      <alignment wrapText="1"/>
      <protection/>
    </xf>
    <xf numFmtId="197" fontId="23" fillId="55" borderId="0" xfId="0" applyNumberFormat="1" applyFont="1" applyFill="1" applyAlignment="1">
      <alignment/>
    </xf>
    <xf numFmtId="172" fontId="15" fillId="0" borderId="0" xfId="284" applyNumberFormat="1" applyFont="1" applyFill="1" applyBorder="1" applyAlignment="1">
      <alignment horizontal="center" wrapText="1"/>
      <protection/>
    </xf>
    <xf numFmtId="0" fontId="12" fillId="55" borderId="23" xfId="0" applyFont="1" applyFill="1" applyBorder="1" applyAlignment="1">
      <alignment/>
    </xf>
    <xf numFmtId="0" fontId="10" fillId="55" borderId="24" xfId="0" applyFont="1" applyFill="1" applyBorder="1" applyAlignment="1">
      <alignment/>
    </xf>
    <xf numFmtId="0" fontId="10" fillId="55" borderId="25" xfId="0" applyFont="1" applyFill="1" applyBorder="1" applyAlignment="1">
      <alignment/>
    </xf>
    <xf numFmtId="0" fontId="10" fillId="55" borderId="26" xfId="0" applyFont="1" applyFill="1" applyBorder="1" applyAlignment="1">
      <alignment/>
    </xf>
    <xf numFmtId="0" fontId="10" fillId="55" borderId="27" xfId="0" applyFont="1" applyFill="1" applyBorder="1" applyAlignment="1">
      <alignment/>
    </xf>
    <xf numFmtId="0" fontId="30" fillId="55" borderId="26" xfId="0" applyFont="1" applyFill="1" applyBorder="1" applyAlignment="1">
      <alignment/>
    </xf>
    <xf numFmtId="0" fontId="10" fillId="55" borderId="0" xfId="0" applyFont="1" applyFill="1" applyBorder="1" applyAlignment="1">
      <alignment horizontal="right"/>
    </xf>
    <xf numFmtId="0" fontId="7" fillId="55" borderId="28" xfId="281" applyFont="1" applyFill="1" applyBorder="1" applyAlignment="1">
      <alignment horizontal="center" vertical="center" wrapText="1"/>
      <protection/>
    </xf>
    <xf numFmtId="0" fontId="7" fillId="55" borderId="19" xfId="281" applyFont="1" applyFill="1" applyBorder="1" applyAlignment="1">
      <alignment horizontal="center" vertical="center" wrapText="1"/>
      <protection/>
    </xf>
    <xf numFmtId="0" fontId="10" fillId="55" borderId="19" xfId="0" applyFont="1" applyFill="1" applyBorder="1" applyAlignment="1">
      <alignment/>
    </xf>
    <xf numFmtId="0" fontId="8" fillId="55" borderId="19" xfId="281" applyFont="1" applyFill="1" applyBorder="1" applyAlignment="1">
      <alignment horizontal="center" vertical="center" wrapText="1"/>
      <protection/>
    </xf>
    <xf numFmtId="0" fontId="6" fillId="55" borderId="19" xfId="283" applyFont="1" applyFill="1" applyBorder="1" applyAlignment="1">
      <alignment horizontal="left"/>
      <protection/>
    </xf>
    <xf numFmtId="3" fontId="10"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9" fillId="55" borderId="19" xfId="0" applyNumberFormat="1" applyFont="1" applyFill="1" applyBorder="1" applyAlignment="1">
      <alignment/>
    </xf>
    <xf numFmtId="0" fontId="6" fillId="55" borderId="28" xfId="0" applyFont="1" applyFill="1" applyBorder="1" applyAlignment="1">
      <alignment vertical="center"/>
    </xf>
    <xf numFmtId="0" fontId="7" fillId="55" borderId="28" xfId="281" applyFont="1" applyFill="1" applyBorder="1">
      <alignment/>
      <protection/>
    </xf>
    <xf numFmtId="0" fontId="7" fillId="55" borderId="19" xfId="281" applyFont="1" applyFill="1" applyBorder="1" applyAlignment="1">
      <alignment horizontal="left"/>
      <protection/>
    </xf>
    <xf numFmtId="3" fontId="12" fillId="55" borderId="19" xfId="0" applyNumberFormat="1" applyFont="1" applyFill="1" applyBorder="1" applyAlignment="1">
      <alignment/>
    </xf>
    <xf numFmtId="4" fontId="8" fillId="55" borderId="19" xfId="0" applyNumberFormat="1" applyFont="1" applyFill="1" applyBorder="1" applyAlignment="1">
      <alignment/>
    </xf>
    <xf numFmtId="0" fontId="9" fillId="55" borderId="29" xfId="0" applyFont="1" applyFill="1" applyBorder="1" applyAlignment="1">
      <alignment/>
    </xf>
    <xf numFmtId="10" fontId="9" fillId="55" borderId="30" xfId="295" applyNumberFormat="1" applyFont="1" applyFill="1" applyBorder="1" applyAlignment="1">
      <alignment/>
    </xf>
    <xf numFmtId="0" fontId="10" fillId="55" borderId="30" xfId="0" applyFont="1" applyFill="1" applyBorder="1" applyAlignment="1">
      <alignment/>
    </xf>
    <xf numFmtId="0" fontId="10" fillId="55" borderId="31" xfId="0" applyFont="1" applyFill="1" applyBorder="1" applyAlignment="1">
      <alignment/>
    </xf>
    <xf numFmtId="0" fontId="10" fillId="56" borderId="0" xfId="0" applyFont="1" applyFill="1" applyAlignment="1">
      <alignment/>
    </xf>
    <xf numFmtId="0" fontId="12" fillId="56" borderId="0" xfId="0" applyFont="1" applyFill="1" applyAlignment="1">
      <alignment/>
    </xf>
    <xf numFmtId="0" fontId="7" fillId="56" borderId="19" xfId="281" applyFont="1" applyFill="1" applyBorder="1" applyAlignment="1">
      <alignment horizontal="left" vertical="center" wrapText="1"/>
      <protection/>
    </xf>
    <xf numFmtId="3" fontId="7" fillId="56" borderId="19" xfId="281" applyNumberFormat="1" applyFont="1" applyFill="1" applyBorder="1" applyAlignment="1">
      <alignment horizontal="right" vertical="center" wrapText="1"/>
      <protection/>
    </xf>
    <xf numFmtId="0" fontId="6" fillId="56" borderId="19" xfId="283" applyFont="1" applyFill="1" applyBorder="1" applyAlignment="1">
      <alignment horizontal="left"/>
      <protection/>
    </xf>
    <xf numFmtId="3" fontId="6" fillId="56" borderId="19" xfId="281" applyNumberFormat="1" applyFont="1" applyFill="1" applyBorder="1" applyAlignment="1">
      <alignment horizontal="right"/>
      <protection/>
    </xf>
    <xf numFmtId="3" fontId="6" fillId="56" borderId="19" xfId="120" applyNumberFormat="1" applyFont="1" applyFill="1" applyBorder="1" applyAlignment="1">
      <alignment horizontal="right"/>
    </xf>
    <xf numFmtId="0" fontId="2" fillId="56" borderId="19" xfId="0" applyFont="1" applyFill="1" applyBorder="1" applyAlignment="1">
      <alignment vertical="center"/>
    </xf>
    <xf numFmtId="0" fontId="14" fillId="56" borderId="0" xfId="281" applyFont="1" applyFill="1" applyBorder="1">
      <alignment/>
      <protection/>
    </xf>
    <xf numFmtId="170" fontId="10" fillId="55" borderId="0" xfId="0" applyNumberFormat="1" applyFont="1" applyFill="1" applyBorder="1" applyAlignment="1">
      <alignment/>
    </xf>
    <xf numFmtId="3" fontId="10" fillId="0" borderId="0" xfId="0" applyNumberFormat="1" applyFont="1" applyAlignment="1">
      <alignment/>
    </xf>
    <xf numFmtId="0" fontId="13" fillId="56" borderId="20" xfId="0" applyFont="1" applyFill="1" applyBorder="1" applyAlignment="1">
      <alignment horizontal="left" vertical="center"/>
    </xf>
    <xf numFmtId="0" fontId="13" fillId="56" borderId="22" xfId="0" applyFont="1" applyFill="1" applyBorder="1" applyAlignment="1">
      <alignment horizontal="left" vertical="center"/>
    </xf>
    <xf numFmtId="43" fontId="15" fillId="56" borderId="21" xfId="284" applyNumberFormat="1" applyFont="1" applyFill="1" applyBorder="1" applyAlignment="1">
      <alignment horizontal="center" vertical="center"/>
      <protection/>
    </xf>
    <xf numFmtId="10" fontId="13" fillId="56" borderId="22" xfId="292" applyNumberFormat="1" applyFont="1" applyFill="1" applyBorder="1" applyAlignment="1">
      <alignment wrapText="1"/>
    </xf>
    <xf numFmtId="10" fontId="13" fillId="56" borderId="20" xfId="292" applyNumberFormat="1" applyFont="1" applyFill="1" applyBorder="1" applyAlignment="1">
      <alignment wrapText="1"/>
    </xf>
    <xf numFmtId="10" fontId="13" fillId="56" borderId="20" xfId="292" applyNumberFormat="1" applyFont="1" applyFill="1" applyBorder="1" applyAlignment="1">
      <alignment/>
    </xf>
    <xf numFmtId="10" fontId="13" fillId="56" borderId="22" xfId="292" applyNumberFormat="1" applyFont="1" applyFill="1" applyBorder="1" applyAlignment="1">
      <alignment/>
    </xf>
    <xf numFmtId="40" fontId="92" fillId="55" borderId="0" xfId="284" applyNumberFormat="1" applyFont="1" applyFill="1" applyBorder="1" applyAlignment="1">
      <alignment horizontal="center" wrapText="1"/>
      <protection/>
    </xf>
    <xf numFmtId="43" fontId="16" fillId="55" borderId="0" xfId="105" applyFont="1" applyFill="1" applyAlignment="1">
      <alignment/>
    </xf>
    <xf numFmtId="0" fontId="13" fillId="55" borderId="0" xfId="0" applyFont="1" applyFill="1" applyBorder="1" applyAlignment="1">
      <alignment horizontal="left" vertical="center"/>
    </xf>
    <xf numFmtId="10" fontId="26" fillId="35" borderId="0" xfId="284" applyNumberFormat="1" applyFont="1" applyFill="1" applyBorder="1" applyAlignment="1">
      <alignment horizontal="center" wrapText="1"/>
      <protection/>
    </xf>
    <xf numFmtId="0" fontId="19" fillId="0" borderId="0" xfId="0" applyFont="1" applyFill="1" applyBorder="1" applyAlignment="1">
      <alignment horizontal="left" vertical="center"/>
    </xf>
    <xf numFmtId="167" fontId="10" fillId="0" borderId="0" xfId="105" applyNumberFormat="1" applyFont="1" applyAlignment="1">
      <alignment/>
    </xf>
    <xf numFmtId="0" fontId="93" fillId="0" borderId="0" xfId="0" applyFont="1" applyAlignment="1">
      <alignment/>
    </xf>
    <xf numFmtId="202" fontId="6" fillId="56" borderId="19" xfId="281" applyNumberFormat="1" applyFont="1" applyFill="1" applyBorder="1" applyAlignment="1">
      <alignment horizontal="right"/>
      <protection/>
    </xf>
    <xf numFmtId="202" fontId="6" fillId="56" borderId="19" xfId="120" applyNumberFormat="1" applyFont="1" applyFill="1" applyBorder="1" applyAlignment="1">
      <alignment horizontal="right"/>
    </xf>
    <xf numFmtId="170" fontId="13" fillId="56" borderId="21" xfId="284" applyNumberFormat="1" applyFont="1" applyFill="1" applyBorder="1">
      <alignment/>
      <protection/>
    </xf>
    <xf numFmtId="175" fontId="13" fillId="0" borderId="0" xfId="284" applyNumberFormat="1" applyFont="1" applyFill="1" applyBorder="1" applyAlignment="1">
      <alignment horizontal="center" wrapText="1"/>
      <protection/>
    </xf>
    <xf numFmtId="49" fontId="13" fillId="0" borderId="0" xfId="284" applyNumberFormat="1" applyFont="1" applyFill="1" applyBorder="1" applyAlignment="1">
      <alignment horizontal="center" wrapText="1"/>
      <protection/>
    </xf>
    <xf numFmtId="0" fontId="19" fillId="55" borderId="0" xfId="0" applyFont="1" applyFill="1" applyAlignment="1">
      <alignment vertical="top"/>
    </xf>
    <xf numFmtId="0" fontId="19" fillId="0" borderId="0" xfId="0" applyFont="1" applyAlignment="1">
      <alignment vertical="top"/>
    </xf>
    <xf numFmtId="0" fontId="15" fillId="55" borderId="0" xfId="0" applyFont="1" applyFill="1" applyAlignment="1">
      <alignment wrapText="1"/>
    </xf>
    <xf numFmtId="0" fontId="25" fillId="57" borderId="0" xfId="280" applyFont="1" applyFill="1" applyBorder="1">
      <alignment/>
      <protection/>
    </xf>
    <xf numFmtId="0" fontId="26" fillId="57" borderId="0" xfId="0" applyFont="1" applyFill="1" applyBorder="1" applyAlignment="1">
      <alignment vertical="top"/>
    </xf>
    <xf numFmtId="0" fontId="26" fillId="57" borderId="0" xfId="280" applyFont="1" applyFill="1" applyBorder="1" applyAlignment="1">
      <alignment horizontal="center"/>
      <protection/>
    </xf>
    <xf numFmtId="0" fontId="13" fillId="55" borderId="0" xfId="280" applyFont="1" applyFill="1">
      <alignment/>
      <protection/>
    </xf>
    <xf numFmtId="0" fontId="13" fillId="0" borderId="0" xfId="280" applyFont="1">
      <alignment/>
      <protection/>
    </xf>
    <xf numFmtId="0" fontId="26" fillId="57" borderId="0" xfId="0" applyFont="1" applyFill="1" applyBorder="1" applyAlignment="1">
      <alignment horizontal="center" wrapText="1"/>
    </xf>
    <xf numFmtId="0" fontId="26" fillId="57" borderId="0" xfId="280" applyFont="1" applyFill="1" applyBorder="1" applyAlignment="1">
      <alignment horizontal="center" wrapText="1"/>
      <protection/>
    </xf>
    <xf numFmtId="0" fontId="15" fillId="56" borderId="22" xfId="280" applyFont="1" applyFill="1" applyBorder="1">
      <alignment/>
      <protection/>
    </xf>
    <xf numFmtId="0" fontId="15" fillId="56" borderId="22" xfId="0" applyFont="1" applyFill="1" applyBorder="1" applyAlignment="1">
      <alignment vertical="top"/>
    </xf>
    <xf numFmtId="43" fontId="15" fillId="5" borderId="22" xfId="280" applyNumberFormat="1" applyFont="1" applyFill="1" applyBorder="1">
      <alignment/>
      <protection/>
    </xf>
    <xf numFmtId="168" fontId="15" fillId="56" borderId="22" xfId="295" applyNumberFormat="1" applyFont="1" applyFill="1" applyBorder="1" applyAlignment="1">
      <alignment/>
    </xf>
    <xf numFmtId="43" fontId="15" fillId="56" borderId="22" xfId="280" applyNumberFormat="1" applyFont="1" applyFill="1" applyBorder="1">
      <alignment/>
      <protection/>
    </xf>
    <xf numFmtId="43" fontId="16" fillId="55" borderId="0" xfId="280" applyNumberFormat="1" applyFont="1" applyFill="1">
      <alignment/>
      <protection/>
    </xf>
    <xf numFmtId="168" fontId="13" fillId="55" borderId="0" xfId="295" applyNumberFormat="1" applyFont="1" applyFill="1" applyAlignment="1">
      <alignment/>
    </xf>
    <xf numFmtId="0" fontId="13" fillId="56" borderId="20" xfId="280" applyFont="1" applyFill="1" applyBorder="1" applyAlignment="1">
      <alignment horizontal="left"/>
      <protection/>
    </xf>
    <xf numFmtId="0" fontId="15" fillId="56" borderId="20" xfId="0" applyFont="1" applyFill="1" applyBorder="1" applyAlignment="1">
      <alignment vertical="top"/>
    </xf>
    <xf numFmtId="168" fontId="13" fillId="5" borderId="20" xfId="280" applyNumberFormat="1" applyFont="1" applyFill="1" applyBorder="1">
      <alignment/>
      <protection/>
    </xf>
    <xf numFmtId="168" fontId="13" fillId="5" borderId="20" xfId="295" applyNumberFormat="1" applyFont="1" applyFill="1" applyBorder="1" applyAlignment="1">
      <alignment/>
    </xf>
    <xf numFmtId="43" fontId="13" fillId="5" borderId="20" xfId="280" applyNumberFormat="1" applyFont="1" applyFill="1" applyBorder="1">
      <alignment/>
      <protection/>
    </xf>
    <xf numFmtId="168" fontId="13" fillId="56" borderId="20" xfId="280" applyNumberFormat="1" applyFont="1" applyFill="1" applyBorder="1">
      <alignment/>
      <protection/>
    </xf>
    <xf numFmtId="168" fontId="13" fillId="56" borderId="20" xfId="295" applyNumberFormat="1" applyFont="1" applyFill="1" applyBorder="1" applyAlignment="1">
      <alignment/>
    </xf>
    <xf numFmtId="194" fontId="21" fillId="56" borderId="20" xfId="120" applyNumberFormat="1" applyFont="1" applyFill="1" applyBorder="1" applyAlignment="1">
      <alignment/>
    </xf>
    <xf numFmtId="43" fontId="13" fillId="56" borderId="20" xfId="280" applyNumberFormat="1" applyFont="1" applyFill="1" applyBorder="1">
      <alignment/>
      <protection/>
    </xf>
    <xf numFmtId="0" fontId="13" fillId="56" borderId="20" xfId="280" applyFont="1" applyFill="1" applyBorder="1" applyAlignment="1">
      <alignment wrapText="1"/>
      <protection/>
    </xf>
    <xf numFmtId="0" fontId="52" fillId="56" borderId="20" xfId="280" applyFont="1" applyFill="1" applyBorder="1" applyAlignment="1">
      <alignment wrapText="1"/>
      <protection/>
    </xf>
    <xf numFmtId="168" fontId="52" fillId="5" borderId="20" xfId="295" applyNumberFormat="1" applyFont="1" applyFill="1" applyBorder="1" applyAlignment="1">
      <alignment/>
    </xf>
    <xf numFmtId="43" fontId="52" fillId="5" borderId="20" xfId="280" applyNumberFormat="1" applyFont="1" applyFill="1" applyBorder="1">
      <alignment/>
      <protection/>
    </xf>
    <xf numFmtId="168" fontId="52" fillId="56" borderId="20" xfId="295" applyNumberFormat="1" applyFont="1" applyFill="1" applyBorder="1" applyAlignment="1">
      <alignment/>
    </xf>
    <xf numFmtId="43" fontId="52" fillId="56" borderId="20" xfId="280" applyNumberFormat="1" applyFont="1" applyFill="1" applyBorder="1">
      <alignment/>
      <protection/>
    </xf>
    <xf numFmtId="194" fontId="13" fillId="5" borderId="20" xfId="120" applyNumberFormat="1" applyFont="1" applyFill="1" applyBorder="1" applyAlignment="1">
      <alignment/>
    </xf>
    <xf numFmtId="194" fontId="52" fillId="5" borderId="20" xfId="120" applyNumberFormat="1" applyFont="1" applyFill="1" applyBorder="1" applyAlignment="1">
      <alignment/>
    </xf>
    <xf numFmtId="194" fontId="53" fillId="56" borderId="20" xfId="120" applyNumberFormat="1" applyFont="1" applyFill="1" applyBorder="1" applyAlignment="1">
      <alignment/>
    </xf>
    <xf numFmtId="41" fontId="13" fillId="5" borderId="20" xfId="295" applyNumberFormat="1" applyFont="1" applyFill="1" applyBorder="1" applyAlignment="1">
      <alignment/>
    </xf>
    <xf numFmtId="41" fontId="13" fillId="5" borderId="20" xfId="280" applyNumberFormat="1" applyFont="1" applyFill="1" applyBorder="1">
      <alignment/>
      <protection/>
    </xf>
    <xf numFmtId="41" fontId="13" fillId="56" borderId="20" xfId="295" applyNumberFormat="1" applyFont="1" applyFill="1" applyBorder="1" applyAlignment="1">
      <alignment/>
    </xf>
    <xf numFmtId="41" fontId="13" fillId="56" borderId="20" xfId="280" applyNumberFormat="1" applyFont="1" applyFill="1" applyBorder="1">
      <alignment/>
      <protection/>
    </xf>
    <xf numFmtId="0" fontId="13" fillId="56" borderId="20" xfId="280" applyFont="1" applyFill="1" applyBorder="1" applyAlignment="1">
      <alignment horizontal="left" vertical="top"/>
      <protection/>
    </xf>
    <xf numFmtId="0" fontId="52" fillId="56" borderId="20" xfId="280" applyFont="1" applyFill="1" applyBorder="1" applyAlignment="1">
      <alignment horizontal="left"/>
      <protection/>
    </xf>
    <xf numFmtId="0" fontId="52" fillId="56" borderId="20" xfId="280" applyFont="1" applyFill="1" applyBorder="1" applyAlignment="1" quotePrefix="1">
      <alignment wrapText="1"/>
      <protection/>
    </xf>
    <xf numFmtId="0" fontId="52" fillId="55" borderId="0" xfId="280" applyFont="1" applyFill="1">
      <alignment/>
      <protection/>
    </xf>
    <xf numFmtId="0" fontId="52" fillId="0" borderId="0" xfId="280" applyFont="1">
      <alignment/>
      <protection/>
    </xf>
    <xf numFmtId="41" fontId="52" fillId="5" borderId="20" xfId="295" applyNumberFormat="1" applyFont="1" applyFill="1" applyBorder="1" applyAlignment="1">
      <alignment/>
    </xf>
    <xf numFmtId="41" fontId="52" fillId="56" borderId="20" xfId="295" applyNumberFormat="1" applyFont="1" applyFill="1" applyBorder="1" applyAlignment="1">
      <alignment/>
    </xf>
    <xf numFmtId="43" fontId="13" fillId="55" borderId="0" xfId="280" applyNumberFormat="1" applyFont="1" applyFill="1">
      <alignment/>
      <protection/>
    </xf>
    <xf numFmtId="206" fontId="53" fillId="56" borderId="20" xfId="120" applyNumberFormat="1" applyFont="1" applyFill="1" applyBorder="1" applyAlignment="1">
      <alignment/>
    </xf>
    <xf numFmtId="40" fontId="16" fillId="55" borderId="0" xfId="280" applyNumberFormat="1" applyFont="1" applyFill="1">
      <alignment/>
      <protection/>
    </xf>
    <xf numFmtId="0" fontId="13" fillId="56" borderId="20" xfId="280" applyFont="1" applyFill="1" applyBorder="1" applyAlignment="1" quotePrefix="1">
      <alignment wrapText="1"/>
      <protection/>
    </xf>
    <xf numFmtId="0" fontId="13" fillId="5" borderId="20" xfId="280" applyFont="1" applyFill="1" applyBorder="1">
      <alignment/>
      <protection/>
    </xf>
    <xf numFmtId="0" fontId="15" fillId="56" borderId="20" xfId="280" applyFont="1" applyFill="1" applyBorder="1" applyAlignment="1">
      <alignment horizontal="left"/>
      <protection/>
    </xf>
    <xf numFmtId="0" fontId="15" fillId="56" borderId="20" xfId="280" applyFont="1" applyFill="1" applyBorder="1" applyAlignment="1">
      <alignment wrapText="1"/>
      <protection/>
    </xf>
    <xf numFmtId="168" fontId="15" fillId="5" borderId="20" xfId="280" applyNumberFormat="1" applyFont="1" applyFill="1" applyBorder="1">
      <alignment/>
      <protection/>
    </xf>
    <xf numFmtId="4" fontId="15" fillId="5" borderId="20" xfId="280" applyNumberFormat="1" applyFont="1" applyFill="1" applyBorder="1">
      <alignment/>
      <protection/>
    </xf>
    <xf numFmtId="168" fontId="15" fillId="56" borderId="20" xfId="280" applyNumberFormat="1" applyFont="1" applyFill="1" applyBorder="1">
      <alignment/>
      <protection/>
    </xf>
    <xf numFmtId="4" fontId="15" fillId="56" borderId="20" xfId="280" applyNumberFormat="1" applyFont="1" applyFill="1" applyBorder="1">
      <alignment/>
      <protection/>
    </xf>
    <xf numFmtId="43" fontId="15" fillId="56" borderId="20" xfId="280" applyNumberFormat="1" applyFont="1" applyFill="1" applyBorder="1">
      <alignment/>
      <protection/>
    </xf>
    <xf numFmtId="40" fontId="13" fillId="55" borderId="0" xfId="280" applyNumberFormat="1" applyFont="1" applyFill="1">
      <alignment/>
      <protection/>
    </xf>
    <xf numFmtId="4" fontId="13" fillId="5" borderId="20" xfId="280" applyNumberFormat="1" applyFont="1" applyFill="1" applyBorder="1">
      <alignment/>
      <protection/>
    </xf>
    <xf numFmtId="4" fontId="13" fillId="56" borderId="20" xfId="280" applyNumberFormat="1" applyFont="1" applyFill="1" applyBorder="1">
      <alignment/>
      <protection/>
    </xf>
    <xf numFmtId="4" fontId="52" fillId="5" borderId="20" xfId="280" applyNumberFormat="1" applyFont="1" applyFill="1" applyBorder="1">
      <alignment/>
      <protection/>
    </xf>
    <xf numFmtId="4" fontId="52" fillId="56" borderId="20" xfId="280" applyNumberFormat="1" applyFont="1" applyFill="1" applyBorder="1">
      <alignment/>
      <protection/>
    </xf>
    <xf numFmtId="0" fontId="13" fillId="56" borderId="21" xfId="280" applyFont="1" applyFill="1" applyBorder="1" applyAlignment="1">
      <alignment horizontal="left"/>
      <protection/>
    </xf>
    <xf numFmtId="43" fontId="52" fillId="56" borderId="21" xfId="280" applyNumberFormat="1" applyFont="1" applyFill="1" applyBorder="1">
      <alignment/>
      <protection/>
    </xf>
    <xf numFmtId="4" fontId="52" fillId="56" borderId="21" xfId="280" applyNumberFormat="1" applyFont="1" applyFill="1" applyBorder="1">
      <alignment/>
      <protection/>
    </xf>
    <xf numFmtId="168" fontId="52" fillId="5" borderId="21" xfId="295" applyNumberFormat="1" applyFont="1" applyFill="1" applyBorder="1" applyAlignment="1">
      <alignment/>
    </xf>
    <xf numFmtId="43" fontId="52" fillId="5" borderId="21" xfId="280" applyNumberFormat="1" applyFont="1" applyFill="1" applyBorder="1">
      <alignment/>
      <protection/>
    </xf>
    <xf numFmtId="0" fontId="15" fillId="56" borderId="21" xfId="280" applyFont="1" applyFill="1" applyBorder="1" applyAlignment="1">
      <alignment horizontal="left"/>
      <protection/>
    </xf>
    <xf numFmtId="0" fontId="15" fillId="56" borderId="21" xfId="280" applyFont="1" applyFill="1" applyBorder="1" applyAlignment="1">
      <alignment wrapText="1"/>
      <protection/>
    </xf>
    <xf numFmtId="168" fontId="15" fillId="5" borderId="21" xfId="295" applyNumberFormat="1" applyFont="1" applyFill="1" applyBorder="1" applyAlignment="1">
      <alignment/>
    </xf>
    <xf numFmtId="0" fontId="13" fillId="5" borderId="21" xfId="280" applyFont="1" applyFill="1" applyBorder="1">
      <alignment/>
      <protection/>
    </xf>
    <xf numFmtId="43" fontId="15" fillId="5" borderId="21" xfId="280" applyNumberFormat="1" applyFont="1" applyFill="1" applyBorder="1">
      <alignment/>
      <protection/>
    </xf>
    <xf numFmtId="168" fontId="15" fillId="56" borderId="21" xfId="295" applyNumberFormat="1" applyFont="1" applyFill="1" applyBorder="1" applyAlignment="1">
      <alignment/>
    </xf>
    <xf numFmtId="0" fontId="13" fillId="56" borderId="21" xfId="280" applyFont="1" applyFill="1" applyBorder="1">
      <alignment/>
      <protection/>
    </xf>
    <xf numFmtId="43" fontId="15" fillId="56" borderId="21" xfId="280" applyNumberFormat="1" applyFont="1" applyFill="1" applyBorder="1">
      <alignment/>
      <protection/>
    </xf>
    <xf numFmtId="0" fontId="54" fillId="35" borderId="22" xfId="280" applyFont="1" applyFill="1" applyBorder="1">
      <alignment/>
      <protection/>
    </xf>
    <xf numFmtId="207" fontId="26" fillId="35" borderId="22" xfId="280" applyNumberFormat="1" applyFont="1" applyFill="1" applyBorder="1" applyAlignment="1">
      <alignment horizontal="center" wrapText="1"/>
      <protection/>
    </xf>
    <xf numFmtId="0" fontId="26" fillId="35" borderId="22" xfId="280" applyFont="1" applyFill="1" applyBorder="1" applyAlignment="1">
      <alignment horizontal="center" wrapText="1"/>
      <protection/>
    </xf>
    <xf numFmtId="0" fontId="15" fillId="56" borderId="20" xfId="280" applyFont="1" applyFill="1" applyBorder="1">
      <alignment/>
      <protection/>
    </xf>
    <xf numFmtId="0" fontId="13" fillId="56" borderId="20" xfId="280" applyFont="1" applyFill="1" applyBorder="1">
      <alignment/>
      <protection/>
    </xf>
    <xf numFmtId="3" fontId="13" fillId="56" borderId="20" xfId="280" applyNumberFormat="1" applyFont="1" applyFill="1" applyBorder="1">
      <alignment/>
      <protection/>
    </xf>
    <xf numFmtId="167" fontId="13" fillId="56" borderId="20" xfId="280" applyNumberFormat="1" applyFont="1" applyFill="1" applyBorder="1">
      <alignment/>
      <protection/>
    </xf>
    <xf numFmtId="172" fontId="13" fillId="56" borderId="21" xfId="280" applyNumberFormat="1" applyFont="1" applyFill="1" applyBorder="1">
      <alignment/>
      <protection/>
    </xf>
    <xf numFmtId="190" fontId="13" fillId="56" borderId="21" xfId="280" applyNumberFormat="1" applyFont="1" applyFill="1" applyBorder="1">
      <alignment/>
      <protection/>
    </xf>
    <xf numFmtId="0" fontId="19" fillId="0" borderId="0" xfId="0" applyFont="1" applyFill="1" applyAlignment="1">
      <alignment vertical="top"/>
    </xf>
    <xf numFmtId="208" fontId="13" fillId="55" borderId="0" xfId="280" applyNumberFormat="1" applyFont="1" applyFill="1">
      <alignment/>
      <protection/>
    </xf>
    <xf numFmtId="0" fontId="13" fillId="56" borderId="20" xfId="280" applyFont="1" applyFill="1" applyBorder="1" applyAlignment="1" quotePrefix="1">
      <alignment wrapText="1"/>
      <protection/>
    </xf>
    <xf numFmtId="209" fontId="16" fillId="55" borderId="0" xfId="280" applyNumberFormat="1" applyFont="1" applyFill="1">
      <alignment/>
      <protection/>
    </xf>
    <xf numFmtId="210" fontId="13" fillId="55" borderId="0" xfId="280" applyNumberFormat="1" applyFont="1" applyFill="1">
      <alignment/>
      <protection/>
    </xf>
    <xf numFmtId="0" fontId="13" fillId="55" borderId="0" xfId="280" applyFont="1" applyFill="1" quotePrefix="1">
      <alignment/>
      <protection/>
    </xf>
    <xf numFmtId="4" fontId="13" fillId="55" borderId="0" xfId="280" applyNumberFormat="1" applyFont="1" applyFill="1">
      <alignment/>
      <protection/>
    </xf>
    <xf numFmtId="4" fontId="52" fillId="5" borderId="21" xfId="280" applyNumberFormat="1" applyFont="1" applyFill="1" applyBorder="1">
      <alignment/>
      <protection/>
    </xf>
    <xf numFmtId="211" fontId="13" fillId="55" borderId="0" xfId="280" applyNumberFormat="1" applyFont="1" applyFill="1">
      <alignment/>
      <protection/>
    </xf>
    <xf numFmtId="0" fontId="13" fillId="0" borderId="0" xfId="280" applyFont="1" applyFill="1">
      <alignment/>
      <protection/>
    </xf>
    <xf numFmtId="0" fontId="19" fillId="58" borderId="0" xfId="0" applyFont="1" applyFill="1" applyAlignment="1">
      <alignment vertical="top"/>
    </xf>
    <xf numFmtId="0" fontId="51" fillId="58" borderId="0" xfId="0" applyFont="1" applyFill="1" applyBorder="1" applyAlignment="1">
      <alignment/>
    </xf>
    <xf numFmtId="0" fontId="15" fillId="58" borderId="0" xfId="0" applyFont="1" applyFill="1" applyAlignment="1">
      <alignment/>
    </xf>
    <xf numFmtId="0" fontId="13" fillId="58" borderId="0" xfId="0" applyFont="1" applyFill="1" applyAlignment="1">
      <alignment wrapText="1"/>
    </xf>
    <xf numFmtId="0" fontId="19" fillId="58" borderId="0" xfId="0" applyFont="1" applyFill="1" applyAlignment="1">
      <alignment wrapText="1"/>
    </xf>
    <xf numFmtId="0" fontId="13" fillId="58" borderId="0" xfId="280" applyFont="1" applyFill="1">
      <alignment/>
      <protection/>
    </xf>
    <xf numFmtId="0" fontId="23" fillId="58" borderId="0" xfId="280" applyFont="1" applyFill="1">
      <alignment/>
      <protection/>
    </xf>
    <xf numFmtId="43" fontId="13" fillId="58" borderId="0" xfId="120" applyFont="1" applyFill="1" applyAlignment="1">
      <alignment/>
    </xf>
    <xf numFmtId="164" fontId="13" fillId="55" borderId="0" xfId="280" applyNumberFormat="1" applyFont="1" applyFill="1">
      <alignment/>
      <protection/>
    </xf>
    <xf numFmtId="196" fontId="13" fillId="56" borderId="21" xfId="284" applyNumberFormat="1" applyFont="1" applyFill="1" applyBorder="1" applyAlignment="1">
      <alignment wrapText="1"/>
      <protection/>
    </xf>
    <xf numFmtId="168" fontId="13" fillId="56" borderId="22" xfId="295" applyNumberFormat="1" applyFont="1" applyFill="1" applyBorder="1" applyAlignment="1">
      <alignment vertical="center"/>
    </xf>
    <xf numFmtId="168" fontId="15" fillId="56" borderId="0" xfId="284" applyNumberFormat="1" applyFont="1" applyFill="1" applyBorder="1" applyAlignment="1">
      <alignment horizontal="right" wrapText="1"/>
      <protection/>
    </xf>
    <xf numFmtId="43" fontId="13" fillId="56" borderId="0" xfId="284" applyNumberFormat="1" applyFont="1" applyFill="1" applyBorder="1">
      <alignment/>
      <protection/>
    </xf>
    <xf numFmtId="3" fontId="13" fillId="56" borderId="22" xfId="284" applyNumberFormat="1" applyFont="1" applyFill="1" applyBorder="1" applyAlignment="1">
      <alignment vertical="center"/>
      <protection/>
    </xf>
    <xf numFmtId="4" fontId="13" fillId="56" borderId="20" xfId="284" applyNumberFormat="1" applyFont="1" applyFill="1" applyBorder="1" applyAlignment="1">
      <alignment vertical="center"/>
      <protection/>
    </xf>
    <xf numFmtId="0" fontId="15" fillId="56" borderId="0" xfId="0" applyFont="1" applyFill="1" applyBorder="1" applyAlignment="1">
      <alignment horizontal="left" vertical="center"/>
    </xf>
    <xf numFmtId="43" fontId="13" fillId="56" borderId="22" xfId="284" applyNumberFormat="1" applyFont="1" applyFill="1" applyBorder="1" applyAlignment="1">
      <alignment vertical="center"/>
      <protection/>
    </xf>
    <xf numFmtId="4" fontId="13" fillId="56" borderId="0" xfId="284" applyNumberFormat="1" applyFont="1" applyFill="1" applyBorder="1">
      <alignment/>
      <protection/>
    </xf>
    <xf numFmtId="196" fontId="13" fillId="56" borderId="20" xfId="284" applyNumberFormat="1" applyFont="1" applyFill="1" applyBorder="1" applyAlignment="1">
      <alignment vertical="center" wrapText="1"/>
      <protection/>
    </xf>
    <xf numFmtId="4" fontId="15" fillId="56" borderId="0" xfId="284" applyNumberFormat="1" applyFont="1" applyFill="1" applyBorder="1">
      <alignment/>
      <protection/>
    </xf>
    <xf numFmtId="3" fontId="13" fillId="56" borderId="0" xfId="284" applyNumberFormat="1" applyFont="1" applyFill="1" applyBorder="1">
      <alignment/>
      <protection/>
    </xf>
    <xf numFmtId="168" fontId="15" fillId="56" borderId="0" xfId="295" applyNumberFormat="1" applyFont="1" applyFill="1" applyBorder="1" applyAlignment="1">
      <alignment/>
    </xf>
    <xf numFmtId="4" fontId="13" fillId="56" borderId="21" xfId="284" applyNumberFormat="1" applyFont="1" applyFill="1" applyBorder="1">
      <alignment/>
      <protection/>
    </xf>
    <xf numFmtId="4" fontId="13" fillId="56" borderId="22" xfId="284" applyNumberFormat="1" applyFont="1" applyFill="1" applyBorder="1" applyAlignment="1">
      <alignment vertical="center"/>
      <protection/>
    </xf>
    <xf numFmtId="4" fontId="15" fillId="0" borderId="0" xfId="284" applyNumberFormat="1" applyFont="1">
      <alignment/>
      <protection/>
    </xf>
    <xf numFmtId="0" fontId="19" fillId="55" borderId="0" xfId="284" applyFont="1" applyFill="1">
      <alignment/>
      <protection/>
    </xf>
    <xf numFmtId="0" fontId="29" fillId="55" borderId="0" xfId="284" applyFont="1" applyFill="1" applyAlignment="1">
      <alignment/>
      <protection/>
    </xf>
    <xf numFmtId="0" fontId="15" fillId="55" borderId="0" xfId="284" applyFont="1" applyFill="1" applyAlignment="1" quotePrefix="1">
      <alignment/>
      <protection/>
    </xf>
    <xf numFmtId="0" fontId="0" fillId="55" borderId="0" xfId="0" applyFill="1" applyAlignment="1">
      <alignment wrapText="1"/>
    </xf>
    <xf numFmtId="4" fontId="13" fillId="0" borderId="0" xfId="284" applyNumberFormat="1" applyFont="1">
      <alignment/>
      <protection/>
    </xf>
    <xf numFmtId="4" fontId="94" fillId="0" borderId="0" xfId="284" applyNumberFormat="1" applyFont="1">
      <alignment/>
      <protection/>
    </xf>
    <xf numFmtId="170" fontId="13" fillId="56" borderId="21" xfId="280" applyNumberFormat="1" applyFont="1" applyFill="1" applyBorder="1">
      <alignment/>
      <protection/>
    </xf>
    <xf numFmtId="213" fontId="53" fillId="56" borderId="20" xfId="120" applyNumberFormat="1" applyFont="1" applyFill="1" applyBorder="1" applyAlignment="1">
      <alignment/>
    </xf>
    <xf numFmtId="0" fontId="13" fillId="0" borderId="0" xfId="284" applyFont="1" applyFill="1" applyBorder="1" applyAlignment="1">
      <alignment horizontal="left" wrapText="1"/>
      <protection/>
    </xf>
    <xf numFmtId="214" fontId="26" fillId="35" borderId="22" xfId="280" applyNumberFormat="1" applyFont="1" applyFill="1" applyBorder="1" applyAlignment="1">
      <alignment horizontal="center" wrapText="1"/>
      <protection/>
    </xf>
    <xf numFmtId="0" fontId="13" fillId="59" borderId="0" xfId="284" applyFont="1" applyFill="1" applyBorder="1">
      <alignment/>
      <protection/>
    </xf>
    <xf numFmtId="206" fontId="52" fillId="5" borderId="20" xfId="120" applyNumberFormat="1" applyFont="1" applyFill="1" applyBorder="1" applyAlignment="1">
      <alignment/>
    </xf>
    <xf numFmtId="213" fontId="52" fillId="5" borderId="20" xfId="120" applyNumberFormat="1" applyFont="1" applyFill="1" applyBorder="1" applyAlignment="1">
      <alignment/>
    </xf>
    <xf numFmtId="168" fontId="15" fillId="5" borderId="20" xfId="295" applyNumberFormat="1" applyFont="1" applyFill="1" applyBorder="1" applyAlignment="1">
      <alignment/>
    </xf>
    <xf numFmtId="4" fontId="13" fillId="59" borderId="0" xfId="284" applyNumberFormat="1" applyFont="1" applyFill="1" applyBorder="1">
      <alignment/>
      <protection/>
    </xf>
    <xf numFmtId="0" fontId="13" fillId="56" borderId="0" xfId="0" applyFont="1" applyFill="1" applyBorder="1" applyAlignment="1">
      <alignment horizontal="center" vertical="center" wrapText="1"/>
    </xf>
    <xf numFmtId="0" fontId="95" fillId="56" borderId="0" xfId="0" applyFont="1" applyFill="1" applyBorder="1" applyAlignment="1">
      <alignment vertical="center" wrapText="1"/>
    </xf>
    <xf numFmtId="0" fontId="13" fillId="56" borderId="0" xfId="284" applyFont="1" applyFill="1" applyBorder="1" applyAlignment="1">
      <alignment horizontal="center" vertical="center" wrapText="1"/>
      <protection/>
    </xf>
    <xf numFmtId="0" fontId="13" fillId="56" borderId="22" xfId="284" applyFont="1" applyFill="1" applyBorder="1" applyAlignment="1">
      <alignment horizontal="center" vertical="center" wrapText="1"/>
      <protection/>
    </xf>
    <xf numFmtId="205" fontId="26" fillId="57" borderId="0" xfId="280" applyNumberFormat="1" applyFont="1" applyFill="1" applyBorder="1" applyAlignment="1">
      <alignment horizontal="center"/>
      <protection/>
    </xf>
    <xf numFmtId="205" fontId="50" fillId="57" borderId="0" xfId="0" applyNumberFormat="1" applyFont="1" applyFill="1" applyBorder="1" applyAlignment="1">
      <alignment horizontal="center"/>
    </xf>
    <xf numFmtId="0" fontId="19" fillId="55" borderId="0" xfId="0" applyFont="1" applyFill="1" applyBorder="1" applyAlignment="1">
      <alignment horizontal="left" vertical="center" wrapText="1"/>
    </xf>
    <xf numFmtId="0" fontId="29" fillId="55" borderId="0" xfId="284" applyFont="1" applyFill="1" applyAlignment="1">
      <alignment/>
      <protection/>
    </xf>
    <xf numFmtId="0" fontId="15" fillId="56" borderId="21" xfId="284" applyFont="1" applyFill="1" applyBorder="1" applyAlignment="1">
      <alignment/>
      <protection/>
    </xf>
    <xf numFmtId="0" fontId="13" fillId="58" borderId="0" xfId="284" applyFont="1" applyFill="1" applyAlignment="1">
      <alignment wrapText="1"/>
      <protection/>
    </xf>
    <xf numFmtId="0" fontId="0" fillId="0" borderId="0" xfId="0" applyAlignment="1">
      <alignment wrapText="1"/>
    </xf>
    <xf numFmtId="49" fontId="13" fillId="59" borderId="0" xfId="284" applyNumberFormat="1" applyFont="1" applyFill="1" applyBorder="1" applyAlignment="1">
      <alignment vertical="top" wrapText="1"/>
      <protection/>
    </xf>
    <xf numFmtId="0" fontId="0" fillId="59" borderId="0" xfId="0" applyFill="1" applyAlignment="1">
      <alignment vertical="top" wrapText="1"/>
    </xf>
  </cellXfs>
  <cellStyles count="299">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20% - Accent1" xfId="24"/>
    <cellStyle name="20% - Accent1 2" xfId="25"/>
    <cellStyle name="20% - Accent1 3" xfId="26"/>
    <cellStyle name="20% - Accent2" xfId="27"/>
    <cellStyle name="20% - Accent2 2" xfId="28"/>
    <cellStyle name="20% - Accent2 3" xfId="29"/>
    <cellStyle name="20% - Accent3" xfId="30"/>
    <cellStyle name="20% - Accent3 2" xfId="31"/>
    <cellStyle name="20% - Accent3 3" xfId="32"/>
    <cellStyle name="20% - Accent4" xfId="33"/>
    <cellStyle name="20% - Accent4 2" xfId="34"/>
    <cellStyle name="20% - Accent4 3" xfId="35"/>
    <cellStyle name="20% - Accent5" xfId="36"/>
    <cellStyle name="20% - Accent5 2" xfId="37"/>
    <cellStyle name="20% - Accent5 3" xfId="38"/>
    <cellStyle name="20% - Accent6" xfId="39"/>
    <cellStyle name="20% - Accent6 2" xfId="40"/>
    <cellStyle name="20% - Accent6 3" xfId="41"/>
    <cellStyle name="40% - Accent1" xfId="42"/>
    <cellStyle name="40% - Accent1 2" xfId="43"/>
    <cellStyle name="40% - Accent1 3" xfId="44"/>
    <cellStyle name="40% - Accent2" xfId="45"/>
    <cellStyle name="40% - Accent2 2" xfId="46"/>
    <cellStyle name="40% - Accent2 3" xfId="47"/>
    <cellStyle name="40% - Accent3" xfId="48"/>
    <cellStyle name="40% - Accent3 2" xfId="49"/>
    <cellStyle name="40% - Accent3 3" xfId="50"/>
    <cellStyle name="40% - Accent4" xfId="51"/>
    <cellStyle name="40% - Accent4 2" xfId="52"/>
    <cellStyle name="40% - Accent4 3" xfId="53"/>
    <cellStyle name="40% - Accent5" xfId="54"/>
    <cellStyle name="40% - Accent5 2" xfId="55"/>
    <cellStyle name="40% - Accent5 3" xfId="56"/>
    <cellStyle name="40% - Accent6" xfId="57"/>
    <cellStyle name="40% - Accent6 2" xfId="58"/>
    <cellStyle name="40% - Accent6 3" xfId="59"/>
    <cellStyle name="60% - Accent1" xfId="60"/>
    <cellStyle name="60% - Accent1 2" xfId="61"/>
    <cellStyle name="60% - Accent1 3" xfId="62"/>
    <cellStyle name="60% - Accent2" xfId="63"/>
    <cellStyle name="60% - Accent2 2" xfId="64"/>
    <cellStyle name="60% - Accent2 3" xfId="65"/>
    <cellStyle name="60% - Accent3" xfId="66"/>
    <cellStyle name="60% - Accent3 2" xfId="67"/>
    <cellStyle name="60% - Accent3 3" xfId="68"/>
    <cellStyle name="60% - Accent4" xfId="69"/>
    <cellStyle name="60% - Accent4 2" xfId="70"/>
    <cellStyle name="60% - Accent4 3" xfId="71"/>
    <cellStyle name="60% - Accent5" xfId="72"/>
    <cellStyle name="60% - Accent5 2" xfId="73"/>
    <cellStyle name="60% - Accent5 3" xfId="74"/>
    <cellStyle name="60% - Accent6" xfId="75"/>
    <cellStyle name="60% - Accent6 2" xfId="76"/>
    <cellStyle name="60% - Accent6 3" xfId="77"/>
    <cellStyle name="Accent1" xfId="78"/>
    <cellStyle name="Accent1 2" xfId="79"/>
    <cellStyle name="Accent1 3" xfId="80"/>
    <cellStyle name="Accent2" xfId="81"/>
    <cellStyle name="Accent2 2" xfId="82"/>
    <cellStyle name="Accent2 3" xfId="83"/>
    <cellStyle name="Accent3" xfId="84"/>
    <cellStyle name="Accent3 2" xfId="85"/>
    <cellStyle name="Accent3 3" xfId="86"/>
    <cellStyle name="Accent4" xfId="87"/>
    <cellStyle name="Accent4 2" xfId="88"/>
    <cellStyle name="Accent4 3" xfId="89"/>
    <cellStyle name="Accent5" xfId="90"/>
    <cellStyle name="Accent5 2" xfId="91"/>
    <cellStyle name="Accent5 3" xfId="92"/>
    <cellStyle name="Accent6" xfId="93"/>
    <cellStyle name="Accent6 2" xfId="94"/>
    <cellStyle name="Accent6 3" xfId="95"/>
    <cellStyle name="Bad" xfId="96"/>
    <cellStyle name="Bad 2" xfId="97"/>
    <cellStyle name="Bad 3" xfId="98"/>
    <cellStyle name="Calculation" xfId="99"/>
    <cellStyle name="Calculation 2" xfId="100"/>
    <cellStyle name="Calculation 3" xfId="101"/>
    <cellStyle name="Check Cell" xfId="102"/>
    <cellStyle name="Check Cell 2" xfId="103"/>
    <cellStyle name="Check Cell 3" xfId="104"/>
    <cellStyle name="Comma" xfId="105"/>
    <cellStyle name="Comma [0]" xfId="106"/>
    <cellStyle name="Comma 10 3" xfId="107"/>
    <cellStyle name="Comma 2" xfId="108"/>
    <cellStyle name="Comma 2 2" xfId="109"/>
    <cellStyle name="Comma 2 3" xfId="110"/>
    <cellStyle name="Comma 3" xfId="111"/>
    <cellStyle name="Comma 3 2" xfId="112"/>
    <cellStyle name="Comma 4" xfId="113"/>
    <cellStyle name="Comma 4 2" xfId="114"/>
    <cellStyle name="Comma 4 2 2" xfId="115"/>
    <cellStyle name="Comma 4 3" xfId="116"/>
    <cellStyle name="Comma 5" xfId="117"/>
    <cellStyle name="Comma 5 2" xfId="118"/>
    <cellStyle name="Comma 5 3" xfId="119"/>
    <cellStyle name="Comma 6" xfId="120"/>
    <cellStyle name="Comma 7" xfId="121"/>
    <cellStyle name="Comma 7 2" xfId="122"/>
    <cellStyle name="Comma 8" xfId="123"/>
    <cellStyle name="Comma 9" xfId="124"/>
    <cellStyle name="Currency" xfId="125"/>
    <cellStyle name="Currency [0]" xfId="126"/>
    <cellStyle name="Currency 2" xfId="127"/>
    <cellStyle name="Currency 3" xfId="128"/>
    <cellStyle name="Date" xfId="129"/>
    <cellStyle name="Euro" xfId="130"/>
    <cellStyle name="Euro 2" xfId="131"/>
    <cellStyle name="Euro 3" xfId="132"/>
    <cellStyle name="Explanatory Text" xfId="133"/>
    <cellStyle name="Explanatory Text 2" xfId="134"/>
    <cellStyle name="Explanatory Text 3" xfId="135"/>
    <cellStyle name="Followed Hyperlink" xfId="136"/>
    <cellStyle name="Followed Hyperlink 2" xfId="137"/>
    <cellStyle name="Good" xfId="138"/>
    <cellStyle name="Good 2" xfId="139"/>
    <cellStyle name="Good 3" xfId="140"/>
    <cellStyle name="Heading 1" xfId="141"/>
    <cellStyle name="Heading 1 2" xfId="142"/>
    <cellStyle name="Heading 1 3" xfId="143"/>
    <cellStyle name="Heading 2" xfId="144"/>
    <cellStyle name="Heading 2 2" xfId="145"/>
    <cellStyle name="Heading 2 3" xfId="146"/>
    <cellStyle name="Heading 3" xfId="147"/>
    <cellStyle name="Heading 3 2" xfId="148"/>
    <cellStyle name="Heading 3 3" xfId="149"/>
    <cellStyle name="Heading 4" xfId="150"/>
    <cellStyle name="Heading 4 2" xfId="151"/>
    <cellStyle name="Heading 4 3" xfId="152"/>
    <cellStyle name="Hyperlink" xfId="153"/>
    <cellStyle name="Hyperlink 2" xfId="154"/>
    <cellStyle name="Input" xfId="155"/>
    <cellStyle name="Input 2" xfId="156"/>
    <cellStyle name="Input 3" xfId="157"/>
    <cellStyle name="Linked Cell" xfId="158"/>
    <cellStyle name="Linked Cell 2" xfId="159"/>
    <cellStyle name="Linked Cell 3" xfId="160"/>
    <cellStyle name="Milliers [0]_Feuil1" xfId="161"/>
    <cellStyle name="Milliers_Feuil1" xfId="162"/>
    <cellStyle name="Monétaire [0]_Feuil1" xfId="163"/>
    <cellStyle name="Monétaire_Feuil1" xfId="164"/>
    <cellStyle name="Neutral" xfId="165"/>
    <cellStyle name="Neutral 2" xfId="166"/>
    <cellStyle name="Neutral 3" xfId="167"/>
    <cellStyle name="Normal 10" xfId="168"/>
    <cellStyle name="Normal 100" xfId="169"/>
    <cellStyle name="Normal 101" xfId="170"/>
    <cellStyle name="Normal 102" xfId="171"/>
    <cellStyle name="Normal 103" xfId="172"/>
    <cellStyle name="Normal 104" xfId="173"/>
    <cellStyle name="Normal 105" xfId="174"/>
    <cellStyle name="Normal 106" xfId="175"/>
    <cellStyle name="Normal 11" xfId="176"/>
    <cellStyle name="Normal 12" xfId="177"/>
    <cellStyle name="Normal 13" xfId="178"/>
    <cellStyle name="Normal 14" xfId="179"/>
    <cellStyle name="Normal 15" xfId="180"/>
    <cellStyle name="Normal 16" xfId="181"/>
    <cellStyle name="Normal 17" xfId="182"/>
    <cellStyle name="Normal 18" xfId="183"/>
    <cellStyle name="Normal 19" xfId="184"/>
    <cellStyle name="Normal 2" xfId="185"/>
    <cellStyle name="Normal 2 2" xfId="186"/>
    <cellStyle name="Normal 2 2 2" xfId="187"/>
    <cellStyle name="Normal 2 3" xfId="188"/>
    <cellStyle name="Normal 20" xfId="189"/>
    <cellStyle name="Normal 21" xfId="190"/>
    <cellStyle name="Normal 22" xfId="191"/>
    <cellStyle name="Normal 23" xfId="192"/>
    <cellStyle name="Normal 24" xfId="193"/>
    <cellStyle name="Normal 25" xfId="194"/>
    <cellStyle name="Normal 26" xfId="195"/>
    <cellStyle name="Normal 27" xfId="196"/>
    <cellStyle name="Normal 28" xfId="197"/>
    <cellStyle name="Normal 29" xfId="198"/>
    <cellStyle name="Normal 3" xfId="199"/>
    <cellStyle name="Normal 3 2" xfId="200"/>
    <cellStyle name="Normal 30" xfId="201"/>
    <cellStyle name="Normal 31" xfId="202"/>
    <cellStyle name="Normal 32" xfId="203"/>
    <cellStyle name="Normal 33" xfId="204"/>
    <cellStyle name="Normal 34" xfId="205"/>
    <cellStyle name="Normal 35" xfId="206"/>
    <cellStyle name="Normal 36" xfId="207"/>
    <cellStyle name="Normal 37" xfId="208"/>
    <cellStyle name="Normal 38" xfId="209"/>
    <cellStyle name="Normal 39" xfId="210"/>
    <cellStyle name="Normal 4" xfId="211"/>
    <cellStyle name="Normal 4 2" xfId="212"/>
    <cellStyle name="Normal 4 3" xfId="213"/>
    <cellStyle name="Normal 40" xfId="214"/>
    <cellStyle name="Normal 41" xfId="215"/>
    <cellStyle name="Normal 42" xfId="216"/>
    <cellStyle name="Normal 43" xfId="217"/>
    <cellStyle name="Normal 44" xfId="218"/>
    <cellStyle name="Normal 45" xfId="219"/>
    <cellStyle name="Normal 46" xfId="220"/>
    <cellStyle name="Normal 47" xfId="221"/>
    <cellStyle name="Normal 48" xfId="222"/>
    <cellStyle name="Normal 49" xfId="223"/>
    <cellStyle name="Normal 5" xfId="224"/>
    <cellStyle name="Normal 50" xfId="225"/>
    <cellStyle name="Normal 51" xfId="226"/>
    <cellStyle name="Normal 52" xfId="227"/>
    <cellStyle name="Normal 53" xfId="228"/>
    <cellStyle name="Normal 54" xfId="229"/>
    <cellStyle name="Normal 55" xfId="230"/>
    <cellStyle name="Normal 56" xfId="231"/>
    <cellStyle name="Normal 57" xfId="232"/>
    <cellStyle name="Normal 58" xfId="233"/>
    <cellStyle name="Normal 59" xfId="234"/>
    <cellStyle name="Normal 6" xfId="235"/>
    <cellStyle name="Normal 6 2" xfId="236"/>
    <cellStyle name="Normal 60" xfId="237"/>
    <cellStyle name="Normal 61" xfId="238"/>
    <cellStyle name="Normal 62" xfId="239"/>
    <cellStyle name="Normal 63" xfId="240"/>
    <cellStyle name="Normal 64" xfId="241"/>
    <cellStyle name="Normal 65" xfId="242"/>
    <cellStyle name="Normal 66" xfId="243"/>
    <cellStyle name="Normal 67" xfId="244"/>
    <cellStyle name="Normal 68" xfId="245"/>
    <cellStyle name="Normal 69" xfId="246"/>
    <cellStyle name="Normal 7" xfId="247"/>
    <cellStyle name="Normal 70" xfId="248"/>
    <cellStyle name="Normal 71" xfId="249"/>
    <cellStyle name="Normal 72" xfId="250"/>
    <cellStyle name="Normal 73" xfId="251"/>
    <cellStyle name="Normal 74" xfId="252"/>
    <cellStyle name="Normal 75" xfId="253"/>
    <cellStyle name="Normal 76" xfId="254"/>
    <cellStyle name="Normal 77" xfId="255"/>
    <cellStyle name="Normal 78" xfId="256"/>
    <cellStyle name="Normal 79" xfId="257"/>
    <cellStyle name="Normal 8" xfId="258"/>
    <cellStyle name="Normal 80" xfId="259"/>
    <cellStyle name="Normal 81" xfId="260"/>
    <cellStyle name="Normal 82" xfId="261"/>
    <cellStyle name="Normal 83" xfId="262"/>
    <cellStyle name="Normal 84" xfId="263"/>
    <cellStyle name="Normal 85" xfId="264"/>
    <cellStyle name="Normal 86" xfId="265"/>
    <cellStyle name="Normal 87" xfId="266"/>
    <cellStyle name="Normal 88" xfId="267"/>
    <cellStyle name="Normal 89" xfId="268"/>
    <cellStyle name="Normal 9" xfId="269"/>
    <cellStyle name="Normal 90" xfId="270"/>
    <cellStyle name="Normal 91" xfId="271"/>
    <cellStyle name="Normal 92" xfId="272"/>
    <cellStyle name="Normal 93" xfId="273"/>
    <cellStyle name="Normal 94" xfId="274"/>
    <cellStyle name="Normal 95" xfId="275"/>
    <cellStyle name="Normal 96" xfId="276"/>
    <cellStyle name="Normal 97" xfId="277"/>
    <cellStyle name="Normal 98" xfId="278"/>
    <cellStyle name="Normal 99" xfId="279"/>
    <cellStyle name="Normal_Anexa 4_anual" xfId="280"/>
    <cellStyle name="Normal_DIVIDENDE 2008" xfId="281"/>
    <cellStyle name="Normal_POI 123011" xfId="282"/>
    <cellStyle name="Normal_Provision 31.12.2010_final_4" xfId="283"/>
    <cellStyle name="Normal_situatia detaliata a investitiilor FP - 31.12.2010" xfId="284"/>
    <cellStyle name="Note" xfId="285"/>
    <cellStyle name="Note 2" xfId="286"/>
    <cellStyle name="Note 2 2" xfId="287"/>
    <cellStyle name="Note 3" xfId="288"/>
    <cellStyle name="Output" xfId="289"/>
    <cellStyle name="Output 2" xfId="290"/>
    <cellStyle name="Output 3" xfId="291"/>
    <cellStyle name="Percent" xfId="292"/>
    <cellStyle name="Percent 2" xfId="293"/>
    <cellStyle name="Percent 2 2" xfId="294"/>
    <cellStyle name="Percent 3" xfId="295"/>
    <cellStyle name="Percent 4" xfId="296"/>
    <cellStyle name="Percent 4 2" xfId="297"/>
    <cellStyle name="Percent 5" xfId="298"/>
    <cellStyle name="Percent 6" xfId="299"/>
    <cellStyle name="Saisie" xfId="300"/>
    <cellStyle name="Standard_IAS 2001" xfId="301"/>
    <cellStyle name="Style 1" xfId="302"/>
    <cellStyle name="Style 1 2" xfId="303"/>
    <cellStyle name="Title" xfId="304"/>
    <cellStyle name="Title 2" xfId="305"/>
    <cellStyle name="Title 3" xfId="306"/>
    <cellStyle name="Total" xfId="307"/>
    <cellStyle name="Total 2" xfId="308"/>
    <cellStyle name="Total 3" xfId="309"/>
    <cellStyle name="Warning Text" xfId="310"/>
    <cellStyle name="Warning Text 2" xfId="311"/>
    <cellStyle name="Warning Text 3" xfId="3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104775</xdr:rowOff>
    </xdr:from>
    <xdr:to>
      <xdr:col>8</xdr:col>
      <xdr:colOff>104775</xdr:colOff>
      <xdr:row>7</xdr:row>
      <xdr:rowOff>66675</xdr:rowOff>
    </xdr:to>
    <xdr:sp>
      <xdr:nvSpPr>
        <xdr:cNvPr id="1" name="TextBox 1"/>
        <xdr:cNvSpPr txBox="1">
          <a:spLocks noChangeArrowheads="1"/>
        </xdr:cNvSpPr>
      </xdr:nvSpPr>
      <xdr:spPr>
        <a:xfrm>
          <a:off x="95250" y="533400"/>
          <a:ext cx="8181975" cy="533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rPr>
            <a:t>FT decided to value the investments in the below listed companies based on the shareholders’ equity adjusted with the value of dividends declared by these companies in 2013, as the dividends due to Fondul Proprietatea by these companies were already recorded as dividend receivables in Fund’s accounting at the date when the General Shareholders Meetings of these companies approved dividends distributions.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walker\Local%20Settings\Temporary%20Internet%20Files\OLK28\Trial%20Balance%20Analy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Analysis"/>
      <sheetName val="WorkTB"/>
      <sheetName val="TB"/>
      <sheetName val="Setu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132</v>
      </c>
      <c r="B1" s="1" t="s">
        <v>133</v>
      </c>
      <c r="C1" s="1" t="s">
        <v>134</v>
      </c>
      <c r="D1" s="1" t="s">
        <v>135</v>
      </c>
      <c r="E1" s="1" t="s">
        <v>136</v>
      </c>
    </row>
    <row r="2" spans="1:5" ht="15">
      <c r="A2">
        <v>1</v>
      </c>
      <c r="B2">
        <v>2</v>
      </c>
      <c r="C2">
        <v>3</v>
      </c>
      <c r="D2">
        <v>66</v>
      </c>
      <c r="E2" t="s">
        <v>140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132</v>
      </c>
      <c r="B1" s="1" t="s">
        <v>133</v>
      </c>
      <c r="C1" s="1" t="s">
        <v>134</v>
      </c>
      <c r="D1" s="1" t="s">
        <v>135</v>
      </c>
      <c r="E1" s="1" t="s">
        <v>136</v>
      </c>
    </row>
    <row r="2" spans="1:5" ht="15">
      <c r="A2">
        <v>1</v>
      </c>
      <c r="B2">
        <v>1</v>
      </c>
      <c r="C2">
        <v>18</v>
      </c>
      <c r="D2">
        <v>86</v>
      </c>
      <c r="E2" t="s">
        <v>137</v>
      </c>
    </row>
    <row r="3" spans="1:5" ht="15">
      <c r="A3">
        <v>2</v>
      </c>
      <c r="B3">
        <v>89</v>
      </c>
      <c r="C3">
        <v>5</v>
      </c>
      <c r="D3">
        <v>97</v>
      </c>
      <c r="E3" t="s">
        <v>139</v>
      </c>
    </row>
    <row r="4" spans="1:5" ht="15">
      <c r="A4">
        <v>7</v>
      </c>
      <c r="B4">
        <v>89</v>
      </c>
      <c r="C4">
        <v>10</v>
      </c>
      <c r="D4">
        <v>99</v>
      </c>
      <c r="E4" t="s">
        <v>70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231"/>
  <sheetViews>
    <sheetView tabSelected="1" zoomScaleSheetLayoutView="100" workbookViewId="0" topLeftCell="A1">
      <selection activeCell="J5" sqref="J5"/>
    </sheetView>
  </sheetViews>
  <sheetFormatPr defaultColWidth="9.140625" defaultRowHeight="15" outlineLevelRow="1"/>
  <cols>
    <col min="1" max="1" width="4.421875" style="2" bestFit="1" customWidth="1"/>
    <col min="2" max="2" width="51.8515625" style="2" customWidth="1"/>
    <col min="3" max="3" width="16.57421875" style="2" customWidth="1"/>
    <col min="4" max="4" width="16.28125" style="2" customWidth="1"/>
    <col min="5" max="5" width="20.28125" style="2" customWidth="1"/>
    <col min="6" max="6" width="18.28125" style="2" customWidth="1"/>
    <col min="7" max="7" width="15.57421875" style="2" bestFit="1" customWidth="1"/>
    <col min="8" max="8" width="20.421875" style="2" customWidth="1"/>
    <col min="9" max="9" width="18.421875" style="2" customWidth="1"/>
    <col min="10" max="10" width="27.00390625" style="2" bestFit="1" customWidth="1"/>
    <col min="11" max="11" width="31.421875" style="2" customWidth="1"/>
    <col min="12" max="12" width="34.00390625" style="2" customWidth="1"/>
    <col min="13" max="13" width="25.421875" style="2" customWidth="1"/>
    <col min="14" max="14" width="16.140625" style="2" bestFit="1" customWidth="1"/>
    <col min="15" max="15" width="15.7109375" style="2" bestFit="1" customWidth="1"/>
    <col min="16" max="16" width="13.7109375" style="3" bestFit="1" customWidth="1"/>
    <col min="17" max="17" width="27.00390625" style="2" customWidth="1"/>
    <col min="18" max="19" width="13.7109375" style="2" bestFit="1" customWidth="1"/>
    <col min="20" max="20" width="9.140625" style="2" customWidth="1"/>
    <col min="21" max="21" width="14.7109375" style="2" bestFit="1" customWidth="1"/>
    <col min="22" max="16384" width="9.140625" style="2" customWidth="1"/>
  </cols>
  <sheetData>
    <row r="1" spans="1:17" s="18" customFormat="1" ht="15.75">
      <c r="A1" s="34"/>
      <c r="B1" s="72" t="s">
        <v>7</v>
      </c>
      <c r="C1" s="72" t="s">
        <v>8</v>
      </c>
      <c r="D1" s="73"/>
      <c r="E1" s="37"/>
      <c r="F1" s="34"/>
      <c r="G1" s="34"/>
      <c r="H1" s="34"/>
      <c r="I1" s="34"/>
      <c r="J1" s="34"/>
      <c r="K1" s="34"/>
      <c r="L1" s="34"/>
      <c r="M1" s="34"/>
      <c r="N1" s="34"/>
      <c r="O1" s="34"/>
      <c r="P1" s="34"/>
      <c r="Q1" s="34"/>
    </row>
    <row r="2" spans="1:17" s="18" customFormat="1" ht="15.75">
      <c r="A2" s="34"/>
      <c r="B2" s="72" t="s">
        <v>9</v>
      </c>
      <c r="C2" s="72" t="s">
        <v>10</v>
      </c>
      <c r="D2" s="73"/>
      <c r="E2" s="37"/>
      <c r="F2" s="34"/>
      <c r="G2" s="34"/>
      <c r="H2" s="34"/>
      <c r="I2" s="34"/>
      <c r="J2" s="34"/>
      <c r="K2" s="34"/>
      <c r="L2" s="34"/>
      <c r="M2" s="34"/>
      <c r="N2" s="34"/>
      <c r="O2" s="34"/>
      <c r="P2" s="34"/>
      <c r="Q2" s="34"/>
    </row>
    <row r="3" spans="1:17" s="18" customFormat="1" ht="15.75">
      <c r="A3" s="34"/>
      <c r="B3" s="72" t="s">
        <v>11</v>
      </c>
      <c r="C3" s="72" t="s">
        <v>12</v>
      </c>
      <c r="D3" s="73"/>
      <c r="E3" s="37"/>
      <c r="F3" s="34"/>
      <c r="G3" s="34"/>
      <c r="H3" s="34"/>
      <c r="I3" s="34"/>
      <c r="J3" s="34"/>
      <c r="K3" s="34"/>
      <c r="L3" s="34"/>
      <c r="M3" s="34"/>
      <c r="N3" s="34"/>
      <c r="O3" s="34"/>
      <c r="P3" s="34"/>
      <c r="Q3" s="34"/>
    </row>
    <row r="4" spans="1:17" s="18" customFormat="1" ht="15.75">
      <c r="A4" s="34"/>
      <c r="B4" s="72" t="s">
        <v>13</v>
      </c>
      <c r="C4" s="72" t="s">
        <v>14</v>
      </c>
      <c r="D4" s="73"/>
      <c r="E4" s="37"/>
      <c r="F4" s="34"/>
      <c r="G4" s="34"/>
      <c r="H4" s="34"/>
      <c r="I4" s="34"/>
      <c r="J4" s="34"/>
      <c r="K4" s="34"/>
      <c r="L4" s="34"/>
      <c r="M4" s="34"/>
      <c r="N4" s="34"/>
      <c r="O4" s="34"/>
      <c r="P4" s="34"/>
      <c r="Q4" s="34"/>
    </row>
    <row r="5" spans="1:17" s="18" customFormat="1" ht="15.75">
      <c r="A5" s="34"/>
      <c r="B5" s="72" t="s">
        <v>110</v>
      </c>
      <c r="C5" s="144">
        <v>41729</v>
      </c>
      <c r="D5" s="73"/>
      <c r="E5" s="37"/>
      <c r="F5" s="34"/>
      <c r="G5" s="34"/>
      <c r="H5" s="34"/>
      <c r="I5" s="34"/>
      <c r="J5" s="34"/>
      <c r="K5" s="34"/>
      <c r="L5" s="34"/>
      <c r="M5" s="34"/>
      <c r="N5" s="34"/>
      <c r="O5" s="34"/>
      <c r="P5" s="34"/>
      <c r="Q5" s="34"/>
    </row>
    <row r="6" spans="1:17" s="18" customFormat="1" ht="15.75">
      <c r="A6" s="34"/>
      <c r="B6" s="35"/>
      <c r="C6" s="35"/>
      <c r="D6" s="36"/>
      <c r="E6" s="37"/>
      <c r="F6" s="34"/>
      <c r="G6" s="34"/>
      <c r="H6" s="34"/>
      <c r="I6" s="34"/>
      <c r="J6" s="34"/>
      <c r="K6" s="34"/>
      <c r="L6" s="34"/>
      <c r="M6" s="34"/>
      <c r="N6" s="34"/>
      <c r="O6" s="34"/>
      <c r="P6" s="34"/>
      <c r="Q6" s="34"/>
    </row>
    <row r="7" spans="1:17" s="285" customFormat="1" ht="15.75" outlineLevel="1">
      <c r="A7" s="295"/>
      <c r="B7" s="296" t="s">
        <v>339</v>
      </c>
      <c r="C7" s="297"/>
      <c r="D7" s="298"/>
      <c r="E7" s="299"/>
      <c r="F7" s="295"/>
      <c r="G7" s="295"/>
      <c r="H7" s="295"/>
      <c r="I7" s="295"/>
      <c r="J7" s="295"/>
      <c r="K7" s="295"/>
      <c r="L7" s="295"/>
      <c r="M7" s="295"/>
      <c r="N7" s="295"/>
      <c r="O7" s="295"/>
      <c r="P7" s="295"/>
      <c r="Q7" s="295"/>
    </row>
    <row r="8" spans="1:17" s="201" customFormat="1" ht="15.75" outlineLevel="1">
      <c r="A8" s="200"/>
      <c r="B8" s="202"/>
      <c r="C8" s="35"/>
      <c r="D8" s="36"/>
      <c r="E8" s="37"/>
      <c r="F8" s="200"/>
      <c r="G8" s="200"/>
      <c r="H8" s="200"/>
      <c r="I8" s="200"/>
      <c r="J8" s="200"/>
      <c r="K8" s="200"/>
      <c r="L8" s="200"/>
      <c r="M8" s="200"/>
      <c r="N8" s="200"/>
      <c r="O8" s="200"/>
      <c r="P8" s="200"/>
      <c r="Q8" s="200"/>
    </row>
    <row r="9" spans="1:17" s="207" customFormat="1" ht="15" outlineLevel="1">
      <c r="A9" s="203"/>
      <c r="B9" s="204" t="s">
        <v>221</v>
      </c>
      <c r="C9" s="339" t="s">
        <v>316</v>
      </c>
      <c r="D9" s="340"/>
      <c r="E9" s="340"/>
      <c r="F9" s="340"/>
      <c r="G9" s="339" t="s">
        <v>335</v>
      </c>
      <c r="H9" s="340"/>
      <c r="I9" s="340"/>
      <c r="J9" s="340"/>
      <c r="K9" s="205" t="s">
        <v>122</v>
      </c>
      <c r="L9" s="206"/>
      <c r="M9" s="206"/>
      <c r="N9" s="206"/>
      <c r="O9" s="206"/>
      <c r="P9" s="206"/>
      <c r="Q9" s="206"/>
    </row>
    <row r="10" spans="1:17" s="207" customFormat="1" ht="30.75" customHeight="1" outlineLevel="1">
      <c r="A10" s="203"/>
      <c r="B10" s="204"/>
      <c r="C10" s="208" t="s">
        <v>222</v>
      </c>
      <c r="D10" s="208" t="s">
        <v>223</v>
      </c>
      <c r="E10" s="208" t="s">
        <v>224</v>
      </c>
      <c r="F10" s="208" t="s">
        <v>146</v>
      </c>
      <c r="G10" s="208" t="s">
        <v>222</v>
      </c>
      <c r="H10" s="208" t="s">
        <v>223</v>
      </c>
      <c r="I10" s="208" t="s">
        <v>224</v>
      </c>
      <c r="J10" s="208" t="s">
        <v>146</v>
      </c>
      <c r="K10" s="209" t="s">
        <v>146</v>
      </c>
      <c r="L10" s="206"/>
      <c r="M10" s="206"/>
      <c r="N10" s="206"/>
      <c r="O10" s="206"/>
      <c r="P10" s="206"/>
      <c r="Q10" s="206"/>
    </row>
    <row r="11" spans="1:17" s="207" customFormat="1" ht="10.5" outlineLevel="1">
      <c r="A11" s="210" t="s">
        <v>208</v>
      </c>
      <c r="B11" s="211" t="s">
        <v>225</v>
      </c>
      <c r="C11" s="253">
        <v>1.0040291719585206</v>
      </c>
      <c r="D11" s="333">
        <v>1.0000002838098276</v>
      </c>
      <c r="E11" s="212"/>
      <c r="F11" s="212">
        <v>15074232495.900002</v>
      </c>
      <c r="G11" s="213">
        <v>1.003379432099721</v>
      </c>
      <c r="H11" s="213">
        <v>1</v>
      </c>
      <c r="I11" s="210"/>
      <c r="J11" s="214">
        <v>14301444521.28</v>
      </c>
      <c r="K11" s="214">
        <v>-772787974.6200008</v>
      </c>
      <c r="L11" s="215"/>
      <c r="M11" s="206"/>
      <c r="N11" s="216"/>
      <c r="O11" s="216"/>
      <c r="P11" s="206"/>
      <c r="Q11" s="206"/>
    </row>
    <row r="12" spans="1:17" s="207" customFormat="1" ht="10.5" outlineLevel="1">
      <c r="A12" s="217">
        <v>1</v>
      </c>
      <c r="B12" s="218" t="s">
        <v>322</v>
      </c>
      <c r="C12" s="219">
        <v>0.5546885962474474</v>
      </c>
      <c r="D12" s="220">
        <v>0.552463</v>
      </c>
      <c r="E12" s="221"/>
      <c r="F12" s="221">
        <v>8327957037.420001</v>
      </c>
      <c r="G12" s="222">
        <v>0.5329155203598026</v>
      </c>
      <c r="H12" s="223">
        <v>0.531122</v>
      </c>
      <c r="I12" s="224"/>
      <c r="J12" s="225">
        <v>7595793947.659999</v>
      </c>
      <c r="K12" s="225">
        <v>-732163089.7600021</v>
      </c>
      <c r="L12" s="206"/>
      <c r="M12" s="206"/>
      <c r="N12" s="206"/>
      <c r="O12" s="206"/>
      <c r="P12" s="206"/>
      <c r="Q12" s="206"/>
    </row>
    <row r="13" spans="1:17" s="207" customFormat="1" ht="21" outlineLevel="1">
      <c r="A13" s="217" t="s">
        <v>209</v>
      </c>
      <c r="B13" s="226" t="s">
        <v>226</v>
      </c>
      <c r="C13" s="220">
        <v>0.5465031772972001</v>
      </c>
      <c r="D13" s="220">
        <v>0.544309715393323</v>
      </c>
      <c r="E13" s="221">
        <v>0</v>
      </c>
      <c r="F13" s="221">
        <v>8205063268.470001</v>
      </c>
      <c r="G13" s="223">
        <v>0.5329155203598026</v>
      </c>
      <c r="H13" s="223">
        <v>0.531122</v>
      </c>
      <c r="I13" s="225">
        <v>0</v>
      </c>
      <c r="J13" s="225">
        <v>7595793947.659999</v>
      </c>
      <c r="K13" s="225">
        <v>-609269320.8100023</v>
      </c>
      <c r="L13" s="215"/>
      <c r="M13" s="206"/>
      <c r="N13" s="206"/>
      <c r="O13" s="206"/>
      <c r="P13" s="206"/>
      <c r="Q13" s="206"/>
    </row>
    <row r="14" spans="1:17" s="207" customFormat="1" ht="10.5" outlineLevel="1">
      <c r="A14" s="217"/>
      <c r="B14" s="227" t="s">
        <v>277</v>
      </c>
      <c r="C14" s="228">
        <v>0.5402580779090499</v>
      </c>
      <c r="D14" s="228">
        <v>0.538089</v>
      </c>
      <c r="E14" s="229">
        <v>0</v>
      </c>
      <c r="F14" s="229">
        <v>8111288173.860001</v>
      </c>
      <c r="G14" s="230">
        <v>0.5262717600799851</v>
      </c>
      <c r="H14" s="230">
        <v>0.5245</v>
      </c>
      <c r="I14" s="231">
        <v>0</v>
      </c>
      <c r="J14" s="231">
        <v>7501096071.069999</v>
      </c>
      <c r="K14" s="231">
        <v>-610192102.7900019</v>
      </c>
      <c r="L14" s="206"/>
      <c r="M14" s="206"/>
      <c r="N14" s="206"/>
      <c r="O14" s="206"/>
      <c r="P14" s="206"/>
      <c r="Q14" s="206"/>
    </row>
    <row r="15" spans="1:17" s="207" customFormat="1" ht="21" outlineLevel="1">
      <c r="A15" s="217"/>
      <c r="B15" s="227" t="s">
        <v>278</v>
      </c>
      <c r="C15" s="228">
        <v>0.000667</v>
      </c>
      <c r="D15" s="228">
        <v>0.0006649999999999999</v>
      </c>
      <c r="E15" s="229">
        <v>0</v>
      </c>
      <c r="F15" s="229">
        <v>10026949.09</v>
      </c>
      <c r="G15" s="230">
        <v>0.000709</v>
      </c>
      <c r="H15" s="230">
        <v>0.0007070000000000001</v>
      </c>
      <c r="I15" s="231">
        <v>0</v>
      </c>
      <c r="J15" s="231">
        <v>10108125.27</v>
      </c>
      <c r="K15" s="231">
        <v>81176.1799999997</v>
      </c>
      <c r="L15" s="286"/>
      <c r="M15" s="206"/>
      <c r="N15" s="206"/>
      <c r="O15" s="206"/>
      <c r="P15" s="206"/>
      <c r="Q15" s="206"/>
    </row>
    <row r="16" spans="1:17" s="207" customFormat="1" ht="10.5" outlineLevel="1">
      <c r="A16" s="217"/>
      <c r="B16" s="227" t="s">
        <v>284</v>
      </c>
      <c r="C16" s="228">
        <v>0.005578099388150279</v>
      </c>
      <c r="D16" s="228">
        <v>0.0055557153933229065</v>
      </c>
      <c r="E16" s="221">
        <v>0</v>
      </c>
      <c r="F16" s="221">
        <v>83748145.52</v>
      </c>
      <c r="G16" s="230">
        <v>0.005934760279817522</v>
      </c>
      <c r="H16" s="230">
        <v>0.005914769741905002</v>
      </c>
      <c r="I16" s="231">
        <v>0</v>
      </c>
      <c r="J16" s="231">
        <v>84589751.32</v>
      </c>
      <c r="K16" s="231">
        <v>841605.799999997</v>
      </c>
      <c r="L16" s="286"/>
      <c r="M16" s="206"/>
      <c r="N16" s="206"/>
      <c r="O16" s="206"/>
      <c r="P16" s="206"/>
      <c r="Q16" s="206"/>
    </row>
    <row r="17" spans="1:17" s="243" customFormat="1" ht="21" outlineLevel="1">
      <c r="A17" s="240"/>
      <c r="B17" s="241" t="s">
        <v>307</v>
      </c>
      <c r="C17" s="235">
        <v>0</v>
      </c>
      <c r="D17" s="235">
        <v>0</v>
      </c>
      <c r="E17" s="229">
        <v>0</v>
      </c>
      <c r="F17" s="229">
        <v>0</v>
      </c>
      <c r="G17" s="230">
        <v>0</v>
      </c>
      <c r="H17" s="230">
        <v>0</v>
      </c>
      <c r="I17" s="225">
        <v>0</v>
      </c>
      <c r="J17" s="225">
        <v>0</v>
      </c>
      <c r="K17" s="231">
        <v>0</v>
      </c>
      <c r="L17" s="242"/>
      <c r="M17" s="242"/>
      <c r="N17" s="242"/>
      <c r="O17" s="242"/>
      <c r="P17" s="242"/>
      <c r="Q17" s="242"/>
    </row>
    <row r="18" spans="1:17" s="207" customFormat="1" ht="21" outlineLevel="1">
      <c r="A18" s="217" t="s">
        <v>210</v>
      </c>
      <c r="B18" s="226" t="s">
        <v>227</v>
      </c>
      <c r="C18" s="220">
        <v>0.008185418950247304</v>
      </c>
      <c r="D18" s="220">
        <v>0.008152572211117586</v>
      </c>
      <c r="E18" s="232">
        <v>27402896.28</v>
      </c>
      <c r="F18" s="221">
        <v>122893768.95</v>
      </c>
      <c r="G18" s="237">
        <v>0</v>
      </c>
      <c r="H18" s="238">
        <v>0</v>
      </c>
      <c r="I18" s="225">
        <v>0</v>
      </c>
      <c r="J18" s="225">
        <v>0</v>
      </c>
      <c r="K18" s="225">
        <v>-122893768.95</v>
      </c>
      <c r="L18" s="206"/>
      <c r="M18" s="206"/>
      <c r="N18" s="206"/>
      <c r="O18" s="206"/>
      <c r="P18" s="206"/>
      <c r="Q18" s="206"/>
    </row>
    <row r="19" spans="1:17" s="207" customFormat="1" ht="10.5" outlineLevel="1">
      <c r="A19" s="217"/>
      <c r="B19" s="227" t="s">
        <v>279</v>
      </c>
      <c r="C19" s="220">
        <v>0.008185418950247304</v>
      </c>
      <c r="D19" s="220">
        <v>0.008152572211117586</v>
      </c>
      <c r="E19" s="233">
        <v>27402896.28</v>
      </c>
      <c r="F19" s="221">
        <v>122893768.95</v>
      </c>
      <c r="G19" s="237">
        <v>0</v>
      </c>
      <c r="H19" s="238">
        <v>0</v>
      </c>
      <c r="I19" s="225">
        <v>0</v>
      </c>
      <c r="J19" s="225">
        <v>0</v>
      </c>
      <c r="K19" s="231">
        <v>-122893768.95</v>
      </c>
      <c r="L19" s="206"/>
      <c r="M19" s="206"/>
      <c r="N19" s="206"/>
      <c r="O19" s="206"/>
      <c r="P19" s="206"/>
      <c r="Q19" s="206"/>
    </row>
    <row r="20" spans="1:17" s="207" customFormat="1" ht="21" outlineLevel="1">
      <c r="A20" s="217"/>
      <c r="B20" s="227" t="s">
        <v>280</v>
      </c>
      <c r="C20" s="235">
        <v>0</v>
      </c>
      <c r="D20" s="236">
        <v>0</v>
      </c>
      <c r="E20" s="221">
        <v>0</v>
      </c>
      <c r="F20" s="221">
        <v>0</v>
      </c>
      <c r="G20" s="237">
        <v>0</v>
      </c>
      <c r="H20" s="238">
        <v>0</v>
      </c>
      <c r="I20" s="225">
        <v>0</v>
      </c>
      <c r="J20" s="225">
        <v>0</v>
      </c>
      <c r="K20" s="225">
        <v>0</v>
      </c>
      <c r="L20" s="206"/>
      <c r="M20" s="206"/>
      <c r="N20" s="206"/>
      <c r="O20" s="206"/>
      <c r="P20" s="206"/>
      <c r="Q20" s="206"/>
    </row>
    <row r="21" spans="1:17" s="207" customFormat="1" ht="52.5" outlineLevel="1">
      <c r="A21" s="239" t="s">
        <v>211</v>
      </c>
      <c r="B21" s="226" t="s">
        <v>304</v>
      </c>
      <c r="C21" s="235">
        <v>0</v>
      </c>
      <c r="D21" s="235">
        <v>0</v>
      </c>
      <c r="E21" s="221">
        <v>0</v>
      </c>
      <c r="F21" s="221">
        <v>0</v>
      </c>
      <c r="G21" s="237">
        <v>0</v>
      </c>
      <c r="H21" s="237">
        <v>0</v>
      </c>
      <c r="I21" s="225">
        <v>0</v>
      </c>
      <c r="J21" s="225">
        <v>0</v>
      </c>
      <c r="K21" s="225">
        <v>0</v>
      </c>
      <c r="L21" s="206"/>
      <c r="M21" s="206"/>
      <c r="N21" s="206"/>
      <c r="O21" s="206"/>
      <c r="P21" s="206"/>
      <c r="Q21" s="206"/>
    </row>
    <row r="22" spans="1:17" s="207" customFormat="1" ht="10.5" outlineLevel="1">
      <c r="A22" s="217">
        <v>2</v>
      </c>
      <c r="B22" s="226" t="s">
        <v>228</v>
      </c>
      <c r="C22" s="235">
        <v>0</v>
      </c>
      <c r="D22" s="235">
        <v>0</v>
      </c>
      <c r="E22" s="221">
        <v>0</v>
      </c>
      <c r="F22" s="221">
        <v>0</v>
      </c>
      <c r="G22" s="237">
        <v>0</v>
      </c>
      <c r="H22" s="237">
        <v>0</v>
      </c>
      <c r="I22" s="225">
        <v>0</v>
      </c>
      <c r="J22" s="225">
        <v>0</v>
      </c>
      <c r="K22" s="225">
        <v>0</v>
      </c>
      <c r="L22" s="206"/>
      <c r="M22" s="206"/>
      <c r="N22" s="206"/>
      <c r="O22" s="206"/>
      <c r="P22" s="206"/>
      <c r="Q22" s="206"/>
    </row>
    <row r="23" spans="1:17" s="207" customFormat="1" ht="21" outlineLevel="1">
      <c r="A23" s="217">
        <v>3</v>
      </c>
      <c r="B23" s="226" t="s">
        <v>229</v>
      </c>
      <c r="C23" s="220">
        <v>0.4246177493933055</v>
      </c>
      <c r="D23" s="220">
        <v>0.422914</v>
      </c>
      <c r="E23" s="221">
        <v>0</v>
      </c>
      <c r="F23" s="221">
        <v>6375101372.719998</v>
      </c>
      <c r="G23" s="223">
        <v>0.4378660163139959</v>
      </c>
      <c r="H23" s="223">
        <v>0.436389</v>
      </c>
      <c r="I23" s="225">
        <v>0</v>
      </c>
      <c r="J23" s="225">
        <v>6241023341.320001</v>
      </c>
      <c r="K23" s="225">
        <v>-134078031.39999771</v>
      </c>
      <c r="L23" s="215"/>
      <c r="M23" s="206"/>
      <c r="N23" s="206"/>
      <c r="O23" s="206"/>
      <c r="P23" s="206"/>
      <c r="Q23" s="206"/>
    </row>
    <row r="24" spans="1:17" s="243" customFormat="1" ht="10.5" outlineLevel="1">
      <c r="A24" s="240"/>
      <c r="B24" s="241" t="s">
        <v>230</v>
      </c>
      <c r="C24" s="228">
        <v>0.4246177493933055</v>
      </c>
      <c r="D24" s="228">
        <v>0.42291382824657553</v>
      </c>
      <c r="E24" s="229">
        <v>0</v>
      </c>
      <c r="F24" s="229">
        <v>6375101372.719998</v>
      </c>
      <c r="G24" s="230">
        <v>0.4378660163139959</v>
      </c>
      <c r="H24" s="223">
        <v>0.436389</v>
      </c>
      <c r="I24" s="231">
        <v>0</v>
      </c>
      <c r="J24" s="231">
        <v>6241023341.320001</v>
      </c>
      <c r="K24" s="231">
        <v>-134078031.39999771</v>
      </c>
      <c r="L24" s="242"/>
      <c r="M24" s="242"/>
      <c r="N24" s="242"/>
      <c r="O24" s="242"/>
      <c r="P24" s="242"/>
      <c r="Q24" s="242"/>
    </row>
    <row r="25" spans="1:17" s="207" customFormat="1" ht="10.5" outlineLevel="1">
      <c r="A25" s="217">
        <v>4</v>
      </c>
      <c r="B25" s="226" t="s">
        <v>231</v>
      </c>
      <c r="C25" s="220">
        <v>0.015459</v>
      </c>
      <c r="D25" s="220">
        <v>0.015398</v>
      </c>
      <c r="E25" s="221"/>
      <c r="F25" s="221">
        <v>232110012.76999998</v>
      </c>
      <c r="G25" s="223">
        <v>0.010112999999999999</v>
      </c>
      <c r="H25" s="223">
        <v>0.01008</v>
      </c>
      <c r="I25" s="225"/>
      <c r="J25" s="225">
        <v>144153767.67</v>
      </c>
      <c r="K25" s="225">
        <v>-87956245.1</v>
      </c>
      <c r="L25" s="303"/>
      <c r="M25" s="206"/>
      <c r="N25" s="206"/>
      <c r="O25" s="206"/>
      <c r="P25" s="206"/>
      <c r="Q25" s="206"/>
    </row>
    <row r="26" spans="1:17" s="207" customFormat="1" ht="10.5" outlineLevel="1">
      <c r="A26" s="240" t="s">
        <v>212</v>
      </c>
      <c r="B26" s="226" t="s">
        <v>232</v>
      </c>
      <c r="C26" s="228">
        <v>0.015459</v>
      </c>
      <c r="D26" s="228">
        <v>0.015398</v>
      </c>
      <c r="E26" s="229">
        <v>0</v>
      </c>
      <c r="F26" s="229">
        <v>232110012.76999998</v>
      </c>
      <c r="G26" s="230">
        <v>0.010112999999999999</v>
      </c>
      <c r="H26" s="230">
        <v>0.01008</v>
      </c>
      <c r="I26" s="231">
        <v>0</v>
      </c>
      <c r="J26" s="231">
        <v>144153767.67</v>
      </c>
      <c r="K26" s="231">
        <v>-87956245.1</v>
      </c>
      <c r="L26" s="206"/>
      <c r="M26" s="206"/>
      <c r="N26" s="206"/>
      <c r="O26" s="206"/>
      <c r="P26" s="206"/>
      <c r="Q26" s="206"/>
    </row>
    <row r="27" spans="1:17" s="207" customFormat="1" ht="10.5" outlineLevel="1">
      <c r="A27" s="240"/>
      <c r="B27" s="241" t="s">
        <v>241</v>
      </c>
      <c r="C27" s="228">
        <v>0.015459</v>
      </c>
      <c r="D27" s="228">
        <v>0.015398</v>
      </c>
      <c r="E27" s="229"/>
      <c r="F27" s="229">
        <v>232110012.76999998</v>
      </c>
      <c r="G27" s="230">
        <v>0.010112999999999999</v>
      </c>
      <c r="H27" s="230">
        <v>0.01008</v>
      </c>
      <c r="I27" s="231"/>
      <c r="J27" s="231">
        <v>144153767.67</v>
      </c>
      <c r="K27" s="231">
        <v>-87956245.1</v>
      </c>
      <c r="L27" s="206"/>
      <c r="M27" s="206"/>
      <c r="N27" s="206"/>
      <c r="O27" s="206"/>
      <c r="P27" s="206"/>
      <c r="Q27" s="206"/>
    </row>
    <row r="28" spans="1:17" s="207" customFormat="1" ht="10.5" outlineLevel="1">
      <c r="A28" s="240"/>
      <c r="B28" s="241" t="s">
        <v>242</v>
      </c>
      <c r="C28" s="244">
        <v>0</v>
      </c>
      <c r="D28" s="244">
        <v>0</v>
      </c>
      <c r="E28" s="229">
        <v>0</v>
      </c>
      <c r="F28" s="229">
        <v>0</v>
      </c>
      <c r="G28" s="230">
        <v>0</v>
      </c>
      <c r="H28" s="230">
        <v>0</v>
      </c>
      <c r="I28" s="231">
        <v>0</v>
      </c>
      <c r="J28" s="231">
        <v>0</v>
      </c>
      <c r="K28" s="231">
        <v>0</v>
      </c>
      <c r="L28" s="206"/>
      <c r="M28" s="206"/>
      <c r="N28" s="206"/>
      <c r="O28" s="206"/>
      <c r="P28" s="206"/>
      <c r="Q28" s="206"/>
    </row>
    <row r="29" spans="1:17" s="207" customFormat="1" ht="10.5" outlineLevel="1">
      <c r="A29" s="240" t="s">
        <v>213</v>
      </c>
      <c r="B29" s="227" t="s">
        <v>233</v>
      </c>
      <c r="C29" s="244">
        <v>0</v>
      </c>
      <c r="D29" s="244">
        <v>0</v>
      </c>
      <c r="E29" s="229">
        <v>0</v>
      </c>
      <c r="F29" s="229">
        <v>0</v>
      </c>
      <c r="G29" s="245">
        <v>0</v>
      </c>
      <c r="H29" s="245">
        <v>0</v>
      </c>
      <c r="I29" s="231">
        <v>0</v>
      </c>
      <c r="J29" s="231">
        <v>0</v>
      </c>
      <c r="K29" s="231">
        <v>0</v>
      </c>
      <c r="L29" s="206"/>
      <c r="M29" s="206"/>
      <c r="N29" s="206"/>
      <c r="O29" s="206"/>
      <c r="P29" s="206"/>
      <c r="Q29" s="206"/>
    </row>
    <row r="30" spans="1:17" s="207" customFormat="1" ht="21" outlineLevel="1">
      <c r="A30" s="240" t="s">
        <v>214</v>
      </c>
      <c r="B30" s="227" t="s">
        <v>234</v>
      </c>
      <c r="C30" s="244">
        <v>0</v>
      </c>
      <c r="D30" s="244">
        <v>0</v>
      </c>
      <c r="E30" s="229">
        <v>0</v>
      </c>
      <c r="F30" s="229">
        <v>0</v>
      </c>
      <c r="G30" s="245">
        <v>0</v>
      </c>
      <c r="H30" s="245">
        <v>0</v>
      </c>
      <c r="I30" s="231">
        <v>0</v>
      </c>
      <c r="J30" s="231">
        <v>0</v>
      </c>
      <c r="K30" s="231">
        <v>0</v>
      </c>
      <c r="L30" s="206"/>
      <c r="M30" s="206"/>
      <c r="N30" s="206"/>
      <c r="O30" s="206"/>
      <c r="P30" s="206"/>
      <c r="Q30" s="206"/>
    </row>
    <row r="31" spans="1:17" s="207" customFormat="1" ht="21" outlineLevel="1">
      <c r="A31" s="217">
        <v>5</v>
      </c>
      <c r="B31" s="226" t="s">
        <v>235</v>
      </c>
      <c r="C31" s="244">
        <v>0</v>
      </c>
      <c r="D31" s="244">
        <v>0</v>
      </c>
      <c r="E31" s="229">
        <v>0</v>
      </c>
      <c r="F31" s="229">
        <v>0</v>
      </c>
      <c r="G31" s="245">
        <v>0</v>
      </c>
      <c r="H31" s="245">
        <v>0</v>
      </c>
      <c r="I31" s="231">
        <v>0</v>
      </c>
      <c r="J31" s="231">
        <v>0</v>
      </c>
      <c r="K31" s="231">
        <v>0</v>
      </c>
      <c r="L31" s="206"/>
      <c r="M31" s="206"/>
      <c r="N31" s="206"/>
      <c r="O31" s="206"/>
      <c r="P31" s="206"/>
      <c r="Q31" s="206"/>
    </row>
    <row r="32" spans="1:17" s="207" customFormat="1" ht="21" outlineLevel="1">
      <c r="A32" s="240" t="s">
        <v>215</v>
      </c>
      <c r="B32" s="227" t="s">
        <v>236</v>
      </c>
      <c r="C32" s="244">
        <v>0</v>
      </c>
      <c r="D32" s="244">
        <v>0</v>
      </c>
      <c r="E32" s="229">
        <v>0</v>
      </c>
      <c r="F32" s="229">
        <v>0</v>
      </c>
      <c r="G32" s="245">
        <v>0</v>
      </c>
      <c r="H32" s="245">
        <v>0</v>
      </c>
      <c r="I32" s="231">
        <v>0</v>
      </c>
      <c r="J32" s="231">
        <v>0</v>
      </c>
      <c r="K32" s="231">
        <v>0</v>
      </c>
      <c r="L32" s="206"/>
      <c r="M32" s="206"/>
      <c r="N32" s="206"/>
      <c r="O32" s="206"/>
      <c r="P32" s="206"/>
      <c r="Q32" s="206"/>
    </row>
    <row r="33" spans="1:17" s="207" customFormat="1" ht="21" outlineLevel="1">
      <c r="A33" s="240" t="s">
        <v>216</v>
      </c>
      <c r="B33" s="227" t="s">
        <v>237</v>
      </c>
      <c r="C33" s="244">
        <v>0</v>
      </c>
      <c r="D33" s="244">
        <v>0</v>
      </c>
      <c r="E33" s="229">
        <v>0</v>
      </c>
      <c r="F33" s="229">
        <v>0</v>
      </c>
      <c r="G33" s="245">
        <v>0</v>
      </c>
      <c r="H33" s="245">
        <v>0</v>
      </c>
      <c r="I33" s="231">
        <v>0</v>
      </c>
      <c r="J33" s="231">
        <v>0</v>
      </c>
      <c r="K33" s="231">
        <v>0</v>
      </c>
      <c r="L33" s="206"/>
      <c r="M33" s="206"/>
      <c r="N33" s="206"/>
      <c r="O33" s="206"/>
      <c r="P33" s="206"/>
      <c r="Q33" s="206"/>
    </row>
    <row r="34" spans="1:17" s="207" customFormat="1" ht="21" outlineLevel="1">
      <c r="A34" s="240" t="s">
        <v>217</v>
      </c>
      <c r="B34" s="227" t="s">
        <v>238</v>
      </c>
      <c r="C34" s="244">
        <v>0</v>
      </c>
      <c r="D34" s="244">
        <v>0</v>
      </c>
      <c r="E34" s="229">
        <v>0</v>
      </c>
      <c r="F34" s="229">
        <v>0</v>
      </c>
      <c r="G34" s="245">
        <v>0</v>
      </c>
      <c r="H34" s="245">
        <v>0</v>
      </c>
      <c r="I34" s="231">
        <v>0</v>
      </c>
      <c r="J34" s="231">
        <v>0</v>
      </c>
      <c r="K34" s="231">
        <v>0</v>
      </c>
      <c r="L34" s="206"/>
      <c r="M34" s="206"/>
      <c r="N34" s="206"/>
      <c r="O34" s="206"/>
      <c r="P34" s="206"/>
      <c r="Q34" s="206"/>
    </row>
    <row r="35" spans="1:17" s="207" customFormat="1" ht="21" outlineLevel="1">
      <c r="A35" s="240" t="s">
        <v>218</v>
      </c>
      <c r="B35" s="227" t="s">
        <v>239</v>
      </c>
      <c r="C35" s="244">
        <v>0</v>
      </c>
      <c r="D35" s="244">
        <v>0</v>
      </c>
      <c r="E35" s="229">
        <v>0</v>
      </c>
      <c r="F35" s="229">
        <v>0</v>
      </c>
      <c r="G35" s="245">
        <v>0</v>
      </c>
      <c r="H35" s="245">
        <v>0</v>
      </c>
      <c r="I35" s="231">
        <v>0</v>
      </c>
      <c r="J35" s="231">
        <v>0</v>
      </c>
      <c r="K35" s="231">
        <v>0</v>
      </c>
      <c r="L35" s="206"/>
      <c r="M35" s="206"/>
      <c r="N35" s="206"/>
      <c r="O35" s="206"/>
      <c r="P35" s="206"/>
      <c r="Q35" s="206"/>
    </row>
    <row r="36" spans="1:17" s="207" customFormat="1" ht="10.5" outlineLevel="1">
      <c r="A36" s="217">
        <v>6</v>
      </c>
      <c r="B36" s="287" t="s">
        <v>240</v>
      </c>
      <c r="C36" s="220">
        <v>0.00036982631776744253</v>
      </c>
      <c r="D36" s="220">
        <v>0.0003683422656185119</v>
      </c>
      <c r="E36" s="221"/>
      <c r="F36" s="221">
        <v>5552476.950000001</v>
      </c>
      <c r="G36" s="223">
        <v>8.917303115216385E-05</v>
      </c>
      <c r="H36" s="223">
        <v>8.887266234601613E-05</v>
      </c>
      <c r="I36" s="225"/>
      <c r="J36" s="225">
        <v>1271007.4499999995</v>
      </c>
      <c r="K36" s="225">
        <v>-4281469.500000002</v>
      </c>
      <c r="L36" s="288"/>
      <c r="M36" s="206"/>
      <c r="N36" s="206"/>
      <c r="O36" s="206"/>
      <c r="P36" s="206"/>
      <c r="Q36" s="206"/>
    </row>
    <row r="37" spans="1:17" s="207" customFormat="1" ht="10.5" outlineLevel="1">
      <c r="A37" s="217"/>
      <c r="B37" s="241" t="s">
        <v>241</v>
      </c>
      <c r="C37" s="228">
        <v>0.00011365683123565679</v>
      </c>
      <c r="D37" s="228">
        <v>0.00011320074507701301</v>
      </c>
      <c r="E37" s="229">
        <v>0</v>
      </c>
      <c r="F37" s="229">
        <v>1706414.3500000015</v>
      </c>
      <c r="G37" s="230">
        <v>8.885501294101447E-05</v>
      </c>
      <c r="H37" s="230">
        <v>8.855571534158902E-05</v>
      </c>
      <c r="I37" s="231">
        <v>0</v>
      </c>
      <c r="J37" s="231">
        <v>1266474.6499999994</v>
      </c>
      <c r="K37" s="231">
        <v>-439939.70000000205</v>
      </c>
      <c r="L37" s="206"/>
      <c r="M37" s="206"/>
      <c r="N37" s="206"/>
      <c r="O37" s="206"/>
      <c r="P37" s="206"/>
      <c r="Q37" s="206"/>
    </row>
    <row r="38" spans="1:17" s="207" customFormat="1" ht="10.5" outlineLevel="1">
      <c r="A38" s="217"/>
      <c r="B38" s="241" t="s">
        <v>242</v>
      </c>
      <c r="C38" s="228">
        <v>0.0002561339424284506</v>
      </c>
      <c r="D38" s="228">
        <v>0.00025510611907080075</v>
      </c>
      <c r="E38" s="233">
        <v>857477.4120899948</v>
      </c>
      <c r="F38" s="229">
        <v>3845528.9499999997</v>
      </c>
      <c r="G38" s="230">
        <v>2.764684527203943E-07</v>
      </c>
      <c r="H38" s="230">
        <v>2.755372014439918E-07</v>
      </c>
      <c r="I38" s="234">
        <v>884.4701815814872</v>
      </c>
      <c r="J38" s="231">
        <v>3940.58</v>
      </c>
      <c r="K38" s="231">
        <v>-3841588.3699999996</v>
      </c>
      <c r="L38" s="206"/>
      <c r="M38" s="206"/>
      <c r="N38" s="206"/>
      <c r="O38" s="206"/>
      <c r="P38" s="206"/>
      <c r="Q38" s="206"/>
    </row>
    <row r="39" spans="1:17" s="207" customFormat="1" ht="10.5" outlineLevel="1">
      <c r="A39" s="217"/>
      <c r="B39" s="241" t="s">
        <v>243</v>
      </c>
      <c r="C39" s="228">
        <v>2.5132308650680495E-08</v>
      </c>
      <c r="D39" s="228">
        <v>2.503145683222207E-08</v>
      </c>
      <c r="E39" s="331">
        <v>115.91963380541304</v>
      </c>
      <c r="F39" s="229">
        <v>377.33</v>
      </c>
      <c r="G39" s="230">
        <v>3.059437904516146E-08</v>
      </c>
      <c r="H39" s="230">
        <v>3.049132549870362E-08</v>
      </c>
      <c r="I39" s="247">
        <v>134.98947498761763</v>
      </c>
      <c r="J39" s="231">
        <v>436.07</v>
      </c>
      <c r="K39" s="231">
        <v>58.74000000000001</v>
      </c>
      <c r="L39" s="206"/>
      <c r="M39" s="206"/>
      <c r="N39" s="206"/>
      <c r="O39" s="206"/>
      <c r="P39" s="206"/>
      <c r="Q39" s="206"/>
    </row>
    <row r="40" spans="1:17" s="207" customFormat="1" ht="10.5" outlineLevel="1">
      <c r="A40" s="217"/>
      <c r="B40" s="241" t="s">
        <v>244</v>
      </c>
      <c r="C40" s="228">
        <v>1.0411794684425767E-08</v>
      </c>
      <c r="D40" s="228">
        <v>1.0370013865881203E-08</v>
      </c>
      <c r="E40" s="332">
        <v>29.04928268787631</v>
      </c>
      <c r="F40" s="229">
        <v>156.32</v>
      </c>
      <c r="G40" s="230">
        <v>1.0955379383819025E-08</v>
      </c>
      <c r="H40" s="230">
        <v>1.0918477484400602E-08</v>
      </c>
      <c r="I40" s="327">
        <v>29.049541420943946</v>
      </c>
      <c r="J40" s="231">
        <v>156.15</v>
      </c>
      <c r="K40" s="231">
        <v>-0.1699999999999875</v>
      </c>
      <c r="L40" s="206"/>
      <c r="M40" s="206"/>
      <c r="N40" s="206"/>
      <c r="O40" s="206"/>
      <c r="P40" s="206"/>
      <c r="Q40" s="206"/>
    </row>
    <row r="41" spans="1:17" s="207" customFormat="1" ht="42" outlineLevel="1">
      <c r="A41" s="239">
        <v>7</v>
      </c>
      <c r="B41" s="226" t="s">
        <v>245</v>
      </c>
      <c r="C41" s="220">
        <v>0.008652</v>
      </c>
      <c r="D41" s="220">
        <v>0.008616516644235635</v>
      </c>
      <c r="E41" s="221">
        <v>0</v>
      </c>
      <c r="F41" s="221">
        <v>129887375.2</v>
      </c>
      <c r="G41" s="223">
        <v>0.014349</v>
      </c>
      <c r="H41" s="223">
        <v>0.014299977565601609</v>
      </c>
      <c r="I41" s="225">
        <v>0</v>
      </c>
      <c r="J41" s="225">
        <v>204510335.81</v>
      </c>
      <c r="K41" s="225">
        <v>74622960.61</v>
      </c>
      <c r="L41" s="206"/>
      <c r="M41" s="206"/>
      <c r="N41" s="206"/>
      <c r="O41" s="206"/>
      <c r="P41" s="206"/>
      <c r="Q41" s="206"/>
    </row>
    <row r="42" spans="1:17" s="243" customFormat="1" ht="21" outlineLevel="1">
      <c r="A42" s="240"/>
      <c r="B42" s="241" t="s">
        <v>246</v>
      </c>
      <c r="C42" s="228">
        <v>0.008652</v>
      </c>
      <c r="D42" s="228">
        <v>0.008616516644235635</v>
      </c>
      <c r="E42" s="229">
        <v>0</v>
      </c>
      <c r="F42" s="229">
        <v>129887375.2</v>
      </c>
      <c r="G42" s="230">
        <v>0.014349</v>
      </c>
      <c r="H42" s="230">
        <v>0.014299977565601609</v>
      </c>
      <c r="I42" s="231">
        <v>0</v>
      </c>
      <c r="J42" s="231">
        <v>204510335.81</v>
      </c>
      <c r="K42" s="231">
        <v>74622960.61</v>
      </c>
      <c r="L42" s="242"/>
      <c r="M42" s="242"/>
      <c r="N42" s="242"/>
      <c r="O42" s="242"/>
      <c r="P42" s="242"/>
      <c r="Q42" s="242"/>
    </row>
    <row r="43" spans="1:17" s="207" customFormat="1" ht="31.5" outlineLevel="1">
      <c r="A43" s="217">
        <v>8</v>
      </c>
      <c r="B43" s="226" t="s">
        <v>247</v>
      </c>
      <c r="C43" s="244">
        <v>0</v>
      </c>
      <c r="D43" s="244">
        <v>0</v>
      </c>
      <c r="E43" s="229">
        <v>0</v>
      </c>
      <c r="F43" s="229">
        <v>0</v>
      </c>
      <c r="G43" s="245">
        <v>0</v>
      </c>
      <c r="H43" s="245">
        <v>0</v>
      </c>
      <c r="I43" s="231">
        <v>0</v>
      </c>
      <c r="J43" s="231">
        <v>0</v>
      </c>
      <c r="K43" s="231">
        <v>0</v>
      </c>
      <c r="L43" s="206"/>
      <c r="M43" s="206"/>
      <c r="N43" s="206"/>
      <c r="O43" s="206"/>
      <c r="P43" s="206"/>
      <c r="Q43" s="206"/>
    </row>
    <row r="44" spans="1:17" s="207" customFormat="1" ht="10.5" outlineLevel="1">
      <c r="A44" s="217">
        <v>9</v>
      </c>
      <c r="B44" s="226" t="s">
        <v>248</v>
      </c>
      <c r="C44" s="220">
        <v>0.000242</v>
      </c>
      <c r="D44" s="220">
        <v>0.0002404248999732319</v>
      </c>
      <c r="E44" s="229">
        <v>0</v>
      </c>
      <c r="F44" s="221">
        <v>3624220.8399999994</v>
      </c>
      <c r="G44" s="223">
        <v>0.008046</v>
      </c>
      <c r="H44" s="223">
        <v>0.008019617962321396</v>
      </c>
      <c r="I44" s="231">
        <v>0</v>
      </c>
      <c r="J44" s="225">
        <v>114692121.37</v>
      </c>
      <c r="K44" s="225">
        <v>111067900.53</v>
      </c>
      <c r="L44" s="288"/>
      <c r="M44" s="206"/>
      <c r="N44" s="246"/>
      <c r="O44" s="206"/>
      <c r="P44" s="206"/>
      <c r="Q44" s="206"/>
    </row>
    <row r="45" spans="1:17" s="207" customFormat="1" ht="10.5" outlineLevel="1">
      <c r="A45" s="217"/>
      <c r="B45" s="241" t="s">
        <v>249</v>
      </c>
      <c r="C45" s="244">
        <v>0</v>
      </c>
      <c r="D45" s="244">
        <v>0</v>
      </c>
      <c r="E45" s="229">
        <v>0</v>
      </c>
      <c r="F45" s="229">
        <v>0</v>
      </c>
      <c r="G45" s="230">
        <v>0</v>
      </c>
      <c r="H45" s="230">
        <v>0</v>
      </c>
      <c r="I45" s="231">
        <v>0</v>
      </c>
      <c r="J45" s="231">
        <v>0</v>
      </c>
      <c r="K45" s="231">
        <v>0</v>
      </c>
      <c r="L45" s="206"/>
      <c r="M45" s="206"/>
      <c r="N45" s="206"/>
      <c r="O45" s="289"/>
      <c r="P45" s="206"/>
      <c r="Q45" s="206"/>
    </row>
    <row r="46" spans="1:17" s="207" customFormat="1" ht="31.5" outlineLevel="1">
      <c r="A46" s="217"/>
      <c r="B46" s="241" t="s">
        <v>285</v>
      </c>
      <c r="C46" s="244">
        <v>0</v>
      </c>
      <c r="D46" s="244">
        <v>0</v>
      </c>
      <c r="E46" s="229">
        <v>0</v>
      </c>
      <c r="F46" s="229">
        <v>0</v>
      </c>
      <c r="G46" s="230">
        <v>0</v>
      </c>
      <c r="H46" s="230">
        <v>0</v>
      </c>
      <c r="I46" s="231">
        <v>0</v>
      </c>
      <c r="J46" s="231">
        <v>0</v>
      </c>
      <c r="K46" s="231">
        <v>0</v>
      </c>
      <c r="L46" s="206"/>
      <c r="M46" s="206"/>
      <c r="N46" s="206"/>
      <c r="O46" s="289"/>
      <c r="P46" s="206"/>
      <c r="Q46" s="206"/>
    </row>
    <row r="47" spans="1:17" s="207" customFormat="1" ht="10.5" outlineLevel="1">
      <c r="A47" s="217"/>
      <c r="B47" s="241" t="s">
        <v>287</v>
      </c>
      <c r="C47" s="228">
        <v>8.686562103568878E-05</v>
      </c>
      <c r="D47" s="228">
        <v>8.651704359440654E-05</v>
      </c>
      <c r="E47" s="233">
        <v>290806.0806742926</v>
      </c>
      <c r="F47" s="229">
        <v>1304178.03</v>
      </c>
      <c r="G47" s="230">
        <v>0.00790649100029276</v>
      </c>
      <c r="H47" s="230">
        <v>0.007879858920706688</v>
      </c>
      <c r="I47" s="231">
        <v>0</v>
      </c>
      <c r="J47" s="231">
        <v>112693365.19</v>
      </c>
      <c r="K47" s="231">
        <v>111389187.16</v>
      </c>
      <c r="L47" s="206"/>
      <c r="M47" s="206"/>
      <c r="N47" s="206"/>
      <c r="O47" s="289"/>
      <c r="P47" s="206"/>
      <c r="Q47" s="206"/>
    </row>
    <row r="48" spans="1:17" s="207" customFormat="1" ht="10.5" outlineLevel="1">
      <c r="A48" s="217"/>
      <c r="B48" s="241" t="s">
        <v>250</v>
      </c>
      <c r="C48" s="228">
        <v>6.914919840421825E-05</v>
      </c>
      <c r="D48" s="228">
        <v>6.887171405127087E-05</v>
      </c>
      <c r="E48" s="233">
        <v>231495.58052935536</v>
      </c>
      <c r="F48" s="229">
        <v>1038188.23</v>
      </c>
      <c r="G48" s="230">
        <v>7.236108836401328E-05</v>
      </c>
      <c r="H48" s="230">
        <v>7.211734859827221E-05</v>
      </c>
      <c r="I48" s="234">
        <v>231495.58054452</v>
      </c>
      <c r="J48" s="231">
        <v>1031382.26</v>
      </c>
      <c r="K48" s="231">
        <v>-6805.969999999972</v>
      </c>
      <c r="L48" s="206"/>
      <c r="M48" s="206"/>
      <c r="N48" s="206"/>
      <c r="O48" s="289"/>
      <c r="P48" s="206"/>
      <c r="Q48" s="206"/>
    </row>
    <row r="49" spans="1:17" s="207" customFormat="1" ht="10.5" outlineLevel="1">
      <c r="A49" s="217"/>
      <c r="B49" s="241" t="s">
        <v>251</v>
      </c>
      <c r="C49" s="244">
        <v>0</v>
      </c>
      <c r="D49" s="244">
        <v>0</v>
      </c>
      <c r="E49" s="229">
        <v>0</v>
      </c>
      <c r="F49" s="229">
        <v>0</v>
      </c>
      <c r="G49" s="230">
        <v>2.5046880819874428E-08</v>
      </c>
      <c r="H49" s="230">
        <v>2.4962513364912038E-08</v>
      </c>
      <c r="I49" s="231">
        <v>0</v>
      </c>
      <c r="J49" s="231">
        <v>357</v>
      </c>
      <c r="K49" s="231">
        <v>357</v>
      </c>
      <c r="L49" s="206"/>
      <c r="M49" s="206"/>
      <c r="N49" s="206"/>
      <c r="O49" s="289"/>
      <c r="P49" s="206"/>
      <c r="Q49" s="206"/>
    </row>
    <row r="50" spans="1:17" s="207" customFormat="1" ht="10.5" outlineLevel="1">
      <c r="A50" s="217"/>
      <c r="B50" s="241" t="s">
        <v>252</v>
      </c>
      <c r="C50" s="228">
        <v>2.9101339134591267E-05</v>
      </c>
      <c r="D50" s="228">
        <v>2.8984560250005214E-05</v>
      </c>
      <c r="E50" s="229">
        <v>0</v>
      </c>
      <c r="F50" s="229">
        <v>436920</v>
      </c>
      <c r="G50" s="230">
        <v>0</v>
      </c>
      <c r="H50" s="230">
        <v>0</v>
      </c>
      <c r="I50" s="231">
        <v>0</v>
      </c>
      <c r="J50" s="231">
        <v>0</v>
      </c>
      <c r="K50" s="231">
        <v>-436920</v>
      </c>
      <c r="L50" s="206"/>
      <c r="M50" s="206"/>
      <c r="N50" s="206"/>
      <c r="O50" s="289"/>
      <c r="P50" s="206"/>
      <c r="Q50" s="206"/>
    </row>
    <row r="51" spans="1:17" s="207" customFormat="1" ht="10.5" outlineLevel="1">
      <c r="A51" s="217"/>
      <c r="B51" s="241" t="s">
        <v>253</v>
      </c>
      <c r="C51" s="244">
        <v>0</v>
      </c>
      <c r="D51" s="244">
        <v>0</v>
      </c>
      <c r="E51" s="229">
        <v>0</v>
      </c>
      <c r="F51" s="229">
        <v>0</v>
      </c>
      <c r="G51" s="230">
        <v>0</v>
      </c>
      <c r="H51" s="230">
        <v>0</v>
      </c>
      <c r="I51" s="231">
        <v>0</v>
      </c>
      <c r="J51" s="231">
        <v>0</v>
      </c>
      <c r="K51" s="231">
        <v>0</v>
      </c>
      <c r="L51" s="206"/>
      <c r="M51" s="206"/>
      <c r="N51" s="206"/>
      <c r="O51" s="289"/>
      <c r="P51" s="206"/>
      <c r="Q51" s="206"/>
    </row>
    <row r="52" spans="1:17" s="207" customFormat="1" ht="10.5" outlineLevel="1">
      <c r="A52" s="217"/>
      <c r="B52" s="241" t="s">
        <v>288</v>
      </c>
      <c r="C52" s="228">
        <v>5.0627844534805514E-05</v>
      </c>
      <c r="D52" s="228">
        <v>5.0424683326779076E-05</v>
      </c>
      <c r="E52" s="229">
        <v>0</v>
      </c>
      <c r="F52" s="229">
        <v>760113.4</v>
      </c>
      <c r="G52" s="230">
        <v>4.991083662175434E-05</v>
      </c>
      <c r="H52" s="230">
        <v>4.9742717873112394E-05</v>
      </c>
      <c r="I52" s="231">
        <v>0</v>
      </c>
      <c r="J52" s="231">
        <v>711392.72</v>
      </c>
      <c r="K52" s="231">
        <v>-48720.68000000005</v>
      </c>
      <c r="L52" s="206"/>
      <c r="M52" s="206"/>
      <c r="N52" s="206"/>
      <c r="O52" s="289"/>
      <c r="P52" s="206"/>
      <c r="Q52" s="206"/>
    </row>
    <row r="53" spans="1:17" s="207" customFormat="1" ht="10.5" outlineLevel="1">
      <c r="A53" s="217"/>
      <c r="B53" s="241" t="s">
        <v>254</v>
      </c>
      <c r="C53" s="228">
        <v>3E-06</v>
      </c>
      <c r="D53" s="228">
        <v>2E-06</v>
      </c>
      <c r="E53" s="229">
        <v>0</v>
      </c>
      <c r="F53" s="229">
        <v>40939.63</v>
      </c>
      <c r="G53" s="230">
        <v>2.784154442879919E-06</v>
      </c>
      <c r="H53" s="230">
        <v>2.7747763480082563E-06</v>
      </c>
      <c r="I53" s="231">
        <v>0</v>
      </c>
      <c r="J53" s="231">
        <v>39683.31</v>
      </c>
      <c r="K53" s="231">
        <v>-1256.3199999999997</v>
      </c>
      <c r="L53" s="290"/>
      <c r="M53" s="206"/>
      <c r="N53" s="206"/>
      <c r="O53" s="289"/>
      <c r="P53" s="206"/>
      <c r="Q53" s="206"/>
    </row>
    <row r="54" spans="1:17" s="207" customFormat="1" ht="10.5" outlineLevel="1">
      <c r="A54" s="217"/>
      <c r="B54" s="241" t="s">
        <v>286</v>
      </c>
      <c r="C54" s="244">
        <v>0</v>
      </c>
      <c r="D54" s="244">
        <v>0</v>
      </c>
      <c r="E54" s="229">
        <v>0</v>
      </c>
      <c r="F54" s="229">
        <v>0</v>
      </c>
      <c r="G54" s="230">
        <v>0</v>
      </c>
      <c r="H54" s="230">
        <v>0</v>
      </c>
      <c r="I54" s="231">
        <v>0</v>
      </c>
      <c r="J54" s="231">
        <v>0</v>
      </c>
      <c r="K54" s="231">
        <v>0</v>
      </c>
      <c r="L54" s="290"/>
      <c r="M54" s="206"/>
      <c r="N54" s="206"/>
      <c r="O54" s="289"/>
      <c r="P54" s="206"/>
      <c r="Q54" s="206"/>
    </row>
    <row r="55" spans="1:17" s="207" customFormat="1" ht="10.5" outlineLevel="1">
      <c r="A55" s="217"/>
      <c r="B55" s="241" t="s">
        <v>255</v>
      </c>
      <c r="C55" s="228">
        <v>2.922759013781753E-06</v>
      </c>
      <c r="D55" s="228">
        <v>2.9110304628733324E-06</v>
      </c>
      <c r="E55" s="229">
        <v>0</v>
      </c>
      <c r="F55" s="229">
        <v>43881.55</v>
      </c>
      <c r="G55" s="230">
        <v>1.515026816797651E-05</v>
      </c>
      <c r="H55" s="230">
        <v>1.5099236281949582E-05</v>
      </c>
      <c r="I55" s="231">
        <v>0</v>
      </c>
      <c r="J55" s="231">
        <v>215940.89</v>
      </c>
      <c r="K55" s="231">
        <v>172059.34000000003</v>
      </c>
      <c r="L55" s="206"/>
      <c r="M55" s="206"/>
      <c r="N55" s="206"/>
      <c r="O55" s="289"/>
      <c r="P55" s="206"/>
      <c r="Q55" s="206"/>
    </row>
    <row r="56" spans="1:17" s="207" customFormat="1" ht="10.5" outlineLevel="1">
      <c r="A56" s="217"/>
      <c r="B56" s="249"/>
      <c r="C56" s="250"/>
      <c r="D56" s="250"/>
      <c r="E56" s="250"/>
      <c r="F56" s="250"/>
      <c r="G56" s="230"/>
      <c r="H56" s="230"/>
      <c r="I56" s="231"/>
      <c r="J56" s="231"/>
      <c r="K56" s="231">
        <v>0</v>
      </c>
      <c r="L56" s="206"/>
      <c r="M56" s="206"/>
      <c r="N56" s="206"/>
      <c r="O56" s="289"/>
      <c r="P56" s="206"/>
      <c r="Q56" s="206"/>
    </row>
    <row r="57" spans="1:17" s="207" customFormat="1" ht="10.5" outlineLevel="1">
      <c r="A57" s="251" t="s">
        <v>219</v>
      </c>
      <c r="B57" s="252" t="s">
        <v>256</v>
      </c>
      <c r="C57" s="333">
        <v>0.004028910871959101</v>
      </c>
      <c r="D57" s="333">
        <v>0.00401171781659643</v>
      </c>
      <c r="E57" s="212"/>
      <c r="F57" s="254">
        <v>60490414.160000004</v>
      </c>
      <c r="G57" s="255">
        <v>0.003379</v>
      </c>
      <c r="H57" s="255">
        <v>0.003368405309206063</v>
      </c>
      <c r="I57" s="256"/>
      <c r="J57" s="256">
        <v>48172723.989999995</v>
      </c>
      <c r="K57" s="257">
        <v>-12317690.17000001</v>
      </c>
      <c r="L57" s="248"/>
      <c r="M57" s="206"/>
      <c r="N57" s="258"/>
      <c r="O57" s="289"/>
      <c r="P57" s="206"/>
      <c r="Q57" s="206"/>
    </row>
    <row r="58" spans="1:17" s="207" customFormat="1" ht="21" outlineLevel="1">
      <c r="A58" s="217">
        <v>1</v>
      </c>
      <c r="B58" s="226" t="s">
        <v>257</v>
      </c>
      <c r="C58" s="220">
        <v>0.0008973081145695746</v>
      </c>
      <c r="D58" s="220">
        <v>0.0008937073647805419</v>
      </c>
      <c r="E58" s="229">
        <v>0</v>
      </c>
      <c r="F58" s="259">
        <v>13471952.6</v>
      </c>
      <c r="G58" s="223">
        <v>0.0009273452522327615</v>
      </c>
      <c r="H58" s="223">
        <v>0.0009242215994567937</v>
      </c>
      <c r="I58" s="231">
        <v>0</v>
      </c>
      <c r="J58" s="260">
        <v>13217703.93</v>
      </c>
      <c r="K58" s="225">
        <v>-254248.66999999993</v>
      </c>
      <c r="L58" s="206"/>
      <c r="M58" s="291"/>
      <c r="N58" s="206"/>
      <c r="O58" s="291"/>
      <c r="P58" s="206"/>
      <c r="Q58" s="206"/>
    </row>
    <row r="59" spans="1:17" s="207" customFormat="1" ht="10.5" outlineLevel="1">
      <c r="A59" s="217">
        <v>2</v>
      </c>
      <c r="B59" s="226" t="s">
        <v>258</v>
      </c>
      <c r="C59" s="220">
        <v>1.2536378937061552E-05</v>
      </c>
      <c r="D59" s="220">
        <v>1.2486072511565209E-05</v>
      </c>
      <c r="E59" s="229">
        <v>0</v>
      </c>
      <c r="F59" s="259">
        <v>188217.96</v>
      </c>
      <c r="G59" s="223">
        <v>1.0218128305649174E-05</v>
      </c>
      <c r="H59" s="223">
        <v>1.018370974926978E-05</v>
      </c>
      <c r="I59" s="231">
        <v>0</v>
      </c>
      <c r="J59" s="260">
        <v>145641.76</v>
      </c>
      <c r="K59" s="225">
        <v>-42576.19999999998</v>
      </c>
      <c r="L59" s="206"/>
      <c r="M59" s="206"/>
      <c r="N59" s="206"/>
      <c r="O59" s="291"/>
      <c r="P59" s="206"/>
      <c r="Q59" s="206"/>
    </row>
    <row r="60" spans="1:17" s="207" customFormat="1" ht="10.5" outlineLevel="1">
      <c r="A60" s="217">
        <v>3</v>
      </c>
      <c r="B60" s="226" t="s">
        <v>259</v>
      </c>
      <c r="C60" s="220">
        <v>0.00013506637845246537</v>
      </c>
      <c r="D60" s="220">
        <v>0.0001345243793043228</v>
      </c>
      <c r="E60" s="229">
        <v>0</v>
      </c>
      <c r="F60" s="229">
        <v>2027851.77</v>
      </c>
      <c r="G60" s="223">
        <v>0</v>
      </c>
      <c r="H60" s="223">
        <v>0</v>
      </c>
      <c r="I60" s="231">
        <v>0</v>
      </c>
      <c r="J60" s="260">
        <v>0</v>
      </c>
      <c r="K60" s="231">
        <v>-2027851.77</v>
      </c>
      <c r="L60" s="206"/>
      <c r="M60" s="206"/>
      <c r="N60" s="206"/>
      <c r="O60" s="291"/>
      <c r="P60" s="206"/>
      <c r="Q60" s="206"/>
    </row>
    <row r="61" spans="1:17" s="207" customFormat="1" ht="10.5" outlineLevel="1">
      <c r="A61" s="217">
        <v>4</v>
      </c>
      <c r="B61" s="226" t="s">
        <v>260</v>
      </c>
      <c r="C61" s="235">
        <v>0</v>
      </c>
      <c r="D61" s="235">
        <v>0</v>
      </c>
      <c r="E61" s="229">
        <v>0</v>
      </c>
      <c r="F61" s="229">
        <v>0</v>
      </c>
      <c r="G61" s="237">
        <v>0</v>
      </c>
      <c r="H61" s="237">
        <v>0</v>
      </c>
      <c r="I61" s="231">
        <v>0</v>
      </c>
      <c r="J61" s="231">
        <v>0</v>
      </c>
      <c r="K61" s="231">
        <v>0</v>
      </c>
      <c r="L61" s="206"/>
      <c r="M61" s="206"/>
      <c r="N61" s="206"/>
      <c r="O61" s="291"/>
      <c r="P61" s="206"/>
      <c r="Q61" s="206"/>
    </row>
    <row r="62" spans="1:17" s="207" customFormat="1" ht="10.5" outlineLevel="1">
      <c r="A62" s="217">
        <v>5</v>
      </c>
      <c r="B62" s="226" t="s">
        <v>261</v>
      </c>
      <c r="C62" s="235">
        <v>0</v>
      </c>
      <c r="D62" s="235">
        <v>0</v>
      </c>
      <c r="E62" s="229">
        <v>0</v>
      </c>
      <c r="F62" s="229">
        <v>0</v>
      </c>
      <c r="G62" s="237">
        <v>0</v>
      </c>
      <c r="H62" s="237">
        <v>0</v>
      </c>
      <c r="I62" s="231">
        <v>0</v>
      </c>
      <c r="J62" s="231">
        <v>0</v>
      </c>
      <c r="K62" s="231">
        <v>0</v>
      </c>
      <c r="L62" s="206"/>
      <c r="M62" s="206"/>
      <c r="N62" s="206"/>
      <c r="O62" s="291"/>
      <c r="P62" s="206"/>
      <c r="Q62" s="206"/>
    </row>
    <row r="63" spans="1:17" s="207" customFormat="1" ht="10.5" outlineLevel="1">
      <c r="A63" s="217">
        <v>6</v>
      </c>
      <c r="B63" s="226" t="s">
        <v>262</v>
      </c>
      <c r="C63" s="235">
        <v>0</v>
      </c>
      <c r="D63" s="235">
        <v>0</v>
      </c>
      <c r="E63" s="229">
        <v>0</v>
      </c>
      <c r="F63" s="229">
        <v>0</v>
      </c>
      <c r="G63" s="237">
        <v>0</v>
      </c>
      <c r="H63" s="237">
        <v>0</v>
      </c>
      <c r="I63" s="231">
        <v>0</v>
      </c>
      <c r="J63" s="231">
        <v>0</v>
      </c>
      <c r="K63" s="231">
        <v>0</v>
      </c>
      <c r="L63" s="206"/>
      <c r="M63" s="206"/>
      <c r="N63" s="206"/>
      <c r="O63" s="291"/>
      <c r="P63" s="206"/>
      <c r="Q63" s="206"/>
    </row>
    <row r="64" spans="1:17" s="207" customFormat="1" ht="10.5" outlineLevel="1">
      <c r="A64" s="217">
        <v>7</v>
      </c>
      <c r="B64" s="226" t="s">
        <v>305</v>
      </c>
      <c r="C64" s="220">
        <v>8.4E-05</v>
      </c>
      <c r="D64" s="220">
        <v>8.4E-05</v>
      </c>
      <c r="E64" s="229">
        <v>0</v>
      </c>
      <c r="F64" s="259">
        <v>1262976.63</v>
      </c>
      <c r="G64" s="223">
        <v>8.5E-05</v>
      </c>
      <c r="H64" s="223">
        <v>8.5E-05</v>
      </c>
      <c r="I64" s="231">
        <v>0</v>
      </c>
      <c r="J64" s="260">
        <v>1216976.25</v>
      </c>
      <c r="K64" s="225">
        <v>-46000.37999999989</v>
      </c>
      <c r="L64" s="206"/>
      <c r="M64" s="206"/>
      <c r="N64" s="206"/>
      <c r="O64" s="291"/>
      <c r="P64" s="206"/>
      <c r="Q64" s="206"/>
    </row>
    <row r="65" spans="1:17" s="207" customFormat="1" ht="10.5" outlineLevel="1">
      <c r="A65" s="217">
        <v>8</v>
      </c>
      <c r="B65" s="226" t="s">
        <v>263</v>
      </c>
      <c r="C65" s="235">
        <v>0</v>
      </c>
      <c r="D65" s="235">
        <v>0</v>
      </c>
      <c r="E65" s="229">
        <v>0</v>
      </c>
      <c r="F65" s="229">
        <v>0</v>
      </c>
      <c r="G65" s="223">
        <v>0</v>
      </c>
      <c r="H65" s="223">
        <v>0</v>
      </c>
      <c r="I65" s="231">
        <v>0</v>
      </c>
      <c r="J65" s="225">
        <v>0</v>
      </c>
      <c r="K65" s="231">
        <v>0</v>
      </c>
      <c r="L65" s="206"/>
      <c r="M65" s="206"/>
      <c r="N65" s="206"/>
      <c r="O65" s="291"/>
      <c r="P65" s="206"/>
      <c r="Q65" s="206"/>
    </row>
    <row r="66" spans="1:17" s="207" customFormat="1" ht="10.5" outlineLevel="1">
      <c r="A66" s="217">
        <v>9</v>
      </c>
      <c r="B66" s="226" t="s">
        <v>264</v>
      </c>
      <c r="C66" s="220">
        <v>0.0029</v>
      </c>
      <c r="D66" s="220">
        <v>0.002887</v>
      </c>
      <c r="E66" s="229">
        <v>0</v>
      </c>
      <c r="F66" s="259">
        <v>43539415.2</v>
      </c>
      <c r="G66" s="223">
        <v>0.002357</v>
      </c>
      <c r="H66" s="223">
        <v>0.002349</v>
      </c>
      <c r="I66" s="231">
        <v>0</v>
      </c>
      <c r="J66" s="260">
        <v>33592402.05</v>
      </c>
      <c r="K66" s="225">
        <v>-9947013.150000006</v>
      </c>
      <c r="L66" s="206"/>
      <c r="M66" s="206"/>
      <c r="N66" s="206"/>
      <c r="O66" s="291"/>
      <c r="P66" s="206"/>
      <c r="Q66" s="206"/>
    </row>
    <row r="67" spans="1:17" s="207" customFormat="1" ht="10.5" outlineLevel="1">
      <c r="A67" s="217"/>
      <c r="B67" s="241" t="s">
        <v>338</v>
      </c>
      <c r="C67" s="220">
        <v>0</v>
      </c>
      <c r="D67" s="220">
        <v>0</v>
      </c>
      <c r="E67" s="229">
        <v>0</v>
      </c>
      <c r="F67" s="259">
        <v>0</v>
      </c>
      <c r="G67" s="223">
        <v>0.000274</v>
      </c>
      <c r="H67" s="223">
        <v>0.000273</v>
      </c>
      <c r="I67" s="231">
        <v>0</v>
      </c>
      <c r="J67" s="260">
        <v>3909312</v>
      </c>
      <c r="K67" s="225">
        <v>3909312</v>
      </c>
      <c r="L67" s="206"/>
      <c r="M67" s="206"/>
      <c r="N67" s="206"/>
      <c r="O67" s="291"/>
      <c r="P67" s="206"/>
      <c r="Q67" s="206"/>
    </row>
    <row r="68" spans="1:17" s="207" customFormat="1" ht="10.5" outlineLevel="1">
      <c r="A68" s="217"/>
      <c r="B68" s="241" t="s">
        <v>265</v>
      </c>
      <c r="C68" s="228">
        <v>0.000749</v>
      </c>
      <c r="D68" s="228">
        <v>0.000746</v>
      </c>
      <c r="E68" s="229">
        <v>0</v>
      </c>
      <c r="F68" s="261">
        <v>11250020.23</v>
      </c>
      <c r="G68" s="230">
        <v>0.000723</v>
      </c>
      <c r="H68" s="230">
        <v>0.000721</v>
      </c>
      <c r="I68" s="231">
        <v>0</v>
      </c>
      <c r="J68" s="262">
        <v>10311203.610000001</v>
      </c>
      <c r="K68" s="231">
        <v>-938816.6199999992</v>
      </c>
      <c r="L68" s="206"/>
      <c r="M68" s="206"/>
      <c r="N68" s="206"/>
      <c r="O68" s="291"/>
      <c r="P68" s="206"/>
      <c r="Q68" s="206"/>
    </row>
    <row r="69" spans="1:17" s="207" customFormat="1" ht="10.5" outlineLevel="1">
      <c r="A69" s="217"/>
      <c r="B69" s="241" t="s">
        <v>266</v>
      </c>
      <c r="C69" s="228">
        <v>9.5E-05</v>
      </c>
      <c r="D69" s="228">
        <v>9.4E-05</v>
      </c>
      <c r="E69" s="229">
        <v>0</v>
      </c>
      <c r="F69" s="261">
        <v>1423830</v>
      </c>
      <c r="G69" s="230">
        <v>0</v>
      </c>
      <c r="H69" s="230">
        <v>0</v>
      </c>
      <c r="I69" s="231">
        <v>0</v>
      </c>
      <c r="J69" s="231">
        <v>0</v>
      </c>
      <c r="K69" s="231">
        <v>-1423830</v>
      </c>
      <c r="L69" s="206"/>
      <c r="M69" s="206"/>
      <c r="N69" s="206"/>
      <c r="O69" s="291"/>
      <c r="P69" s="206"/>
      <c r="Q69" s="206"/>
    </row>
    <row r="70" spans="1:17" s="207" customFormat="1" ht="10.5" outlineLevel="1">
      <c r="A70" s="217"/>
      <c r="B70" s="241" t="s">
        <v>267</v>
      </c>
      <c r="C70" s="228">
        <v>0.001954</v>
      </c>
      <c r="D70" s="228">
        <v>0.001945</v>
      </c>
      <c r="E70" s="229">
        <v>0</v>
      </c>
      <c r="F70" s="261">
        <v>29326244.33</v>
      </c>
      <c r="G70" s="230">
        <v>0.000927</v>
      </c>
      <c r="H70" s="230">
        <v>0.000924</v>
      </c>
      <c r="I70" s="231">
        <v>0</v>
      </c>
      <c r="J70" s="262">
        <v>13215558.64</v>
      </c>
      <c r="K70" s="231">
        <v>-16110685.689999998</v>
      </c>
      <c r="L70" s="206"/>
      <c r="M70" s="206"/>
      <c r="N70" s="206"/>
      <c r="O70" s="291"/>
      <c r="P70" s="206"/>
      <c r="Q70" s="206"/>
    </row>
    <row r="71" spans="1:17" s="207" customFormat="1" ht="12" customHeight="1" outlineLevel="1">
      <c r="A71" s="217"/>
      <c r="B71" s="241" t="s">
        <v>283</v>
      </c>
      <c r="C71" s="235">
        <v>0</v>
      </c>
      <c r="D71" s="235">
        <v>0</v>
      </c>
      <c r="E71" s="229">
        <v>0</v>
      </c>
      <c r="F71" s="229">
        <v>0</v>
      </c>
      <c r="G71" s="230">
        <v>0.000356</v>
      </c>
      <c r="H71" s="230">
        <v>0.000355</v>
      </c>
      <c r="I71" s="231">
        <v>0</v>
      </c>
      <c r="J71" s="262">
        <v>5078102.91</v>
      </c>
      <c r="K71" s="231">
        <v>5078102.91</v>
      </c>
      <c r="L71" s="206"/>
      <c r="M71" s="206"/>
      <c r="N71" s="206"/>
      <c r="O71" s="291"/>
      <c r="P71" s="206"/>
      <c r="Q71" s="206"/>
    </row>
    <row r="72" spans="1:17" s="207" customFormat="1" ht="10.5" outlineLevel="1">
      <c r="A72" s="217"/>
      <c r="B72" s="241" t="s">
        <v>268</v>
      </c>
      <c r="C72" s="228">
        <v>2E-06</v>
      </c>
      <c r="D72" s="228">
        <v>2E-06</v>
      </c>
      <c r="E72" s="229">
        <v>0</v>
      </c>
      <c r="F72" s="261">
        <v>35825</v>
      </c>
      <c r="G72" s="230">
        <v>3E-06</v>
      </c>
      <c r="H72" s="230">
        <v>3E-06</v>
      </c>
      <c r="I72" s="231">
        <v>0</v>
      </c>
      <c r="J72" s="262">
        <v>36380</v>
      </c>
      <c r="K72" s="231">
        <v>555</v>
      </c>
      <c r="L72" s="206"/>
      <c r="M72" s="206"/>
      <c r="N72" s="206"/>
      <c r="O72" s="291"/>
      <c r="P72" s="206"/>
      <c r="Q72" s="206"/>
    </row>
    <row r="73" spans="1:17" s="207" customFormat="1" ht="10.5" outlineLevel="1">
      <c r="A73" s="217"/>
      <c r="B73" s="241" t="s">
        <v>269</v>
      </c>
      <c r="C73" s="235">
        <v>0</v>
      </c>
      <c r="D73" s="235">
        <v>0</v>
      </c>
      <c r="E73" s="229">
        <v>0</v>
      </c>
      <c r="F73" s="229">
        <v>0</v>
      </c>
      <c r="G73" s="230">
        <v>0</v>
      </c>
      <c r="H73" s="230">
        <v>0</v>
      </c>
      <c r="I73" s="231">
        <v>0</v>
      </c>
      <c r="J73" s="225">
        <v>0</v>
      </c>
      <c r="K73" s="231">
        <v>0</v>
      </c>
      <c r="L73" s="206"/>
      <c r="M73" s="206"/>
      <c r="N73" s="206"/>
      <c r="O73" s="291"/>
      <c r="P73" s="206"/>
      <c r="Q73" s="206"/>
    </row>
    <row r="74" spans="1:17" s="207" customFormat="1" ht="10.5" outlineLevel="1">
      <c r="A74" s="217"/>
      <c r="B74" s="241" t="s">
        <v>270</v>
      </c>
      <c r="C74" s="228">
        <v>0.0001</v>
      </c>
      <c r="D74" s="228">
        <v>0.0001</v>
      </c>
      <c r="E74" s="229">
        <v>0</v>
      </c>
      <c r="F74" s="261">
        <v>1503495.6400000001</v>
      </c>
      <c r="G74" s="230">
        <v>7.4E-05</v>
      </c>
      <c r="H74" s="230">
        <v>7.3E-05</v>
      </c>
      <c r="I74" s="231">
        <v>0</v>
      </c>
      <c r="J74" s="262">
        <v>1041844.89</v>
      </c>
      <c r="K74" s="225">
        <v>-461650.7500000001</v>
      </c>
      <c r="L74" s="206"/>
      <c r="M74" s="206"/>
      <c r="N74" s="206"/>
      <c r="O74" s="291"/>
      <c r="P74" s="206"/>
      <c r="Q74" s="206"/>
    </row>
    <row r="75" spans="1:17" s="207" customFormat="1" ht="10.5" outlineLevel="1">
      <c r="A75" s="263"/>
      <c r="B75" s="241" t="s">
        <v>241</v>
      </c>
      <c r="C75" s="228">
        <v>9.9E-05</v>
      </c>
      <c r="D75" s="228">
        <v>9.9E-05</v>
      </c>
      <c r="E75" s="267">
        <v>0</v>
      </c>
      <c r="F75" s="292">
        <v>1488640.07</v>
      </c>
      <c r="G75" s="230">
        <v>7E-05</v>
      </c>
      <c r="H75" s="230">
        <v>6.9E-05</v>
      </c>
      <c r="I75" s="264">
        <v>0</v>
      </c>
      <c r="J75" s="265">
        <v>990613.4</v>
      </c>
      <c r="K75" s="231">
        <v>-498026.67000000004</v>
      </c>
      <c r="L75" s="206"/>
      <c r="M75" s="206"/>
      <c r="N75" s="206"/>
      <c r="O75" s="291"/>
      <c r="P75" s="206"/>
      <c r="Q75" s="206"/>
    </row>
    <row r="76" spans="1:17" s="207" customFormat="1" ht="10.5" outlineLevel="1">
      <c r="A76" s="263"/>
      <c r="B76" s="241" t="s">
        <v>242</v>
      </c>
      <c r="C76" s="266">
        <v>1E-06</v>
      </c>
      <c r="D76" s="266">
        <v>1E-06</v>
      </c>
      <c r="E76" s="233">
        <v>3312.5002787254443</v>
      </c>
      <c r="F76" s="292">
        <v>14855.57</v>
      </c>
      <c r="G76" s="230">
        <v>4E-06</v>
      </c>
      <c r="H76" s="230">
        <v>4E-06</v>
      </c>
      <c r="I76" s="234">
        <v>11498.99894507665</v>
      </c>
      <c r="J76" s="265">
        <v>51231.49</v>
      </c>
      <c r="K76" s="231">
        <v>36375.92</v>
      </c>
      <c r="L76" s="206"/>
      <c r="M76" s="206"/>
      <c r="N76" s="206"/>
      <c r="O76" s="291"/>
      <c r="P76" s="206"/>
      <c r="Q76" s="206"/>
    </row>
    <row r="77" spans="1:17" s="207" customFormat="1" ht="10.5" outlineLevel="1">
      <c r="A77" s="263"/>
      <c r="B77" s="241" t="s">
        <v>243</v>
      </c>
      <c r="C77" s="235">
        <v>0</v>
      </c>
      <c r="D77" s="235">
        <v>0</v>
      </c>
      <c r="E77" s="267">
        <v>0</v>
      </c>
      <c r="F77" s="292">
        <v>0</v>
      </c>
      <c r="G77" s="230">
        <v>0</v>
      </c>
      <c r="H77" s="230">
        <v>0</v>
      </c>
      <c r="I77" s="264">
        <v>0</v>
      </c>
      <c r="J77" s="265">
        <v>0</v>
      </c>
      <c r="K77" s="231">
        <v>0</v>
      </c>
      <c r="L77" s="206"/>
      <c r="M77" s="206"/>
      <c r="N77" s="206"/>
      <c r="O77" s="291"/>
      <c r="P77" s="206"/>
      <c r="Q77" s="206"/>
    </row>
    <row r="78" spans="1:17" s="207" customFormat="1" ht="10.5" outlineLevel="1">
      <c r="A78" s="268" t="s">
        <v>220</v>
      </c>
      <c r="B78" s="269" t="s">
        <v>271</v>
      </c>
      <c r="C78" s="270">
        <v>1.0000000000000002</v>
      </c>
      <c r="D78" s="270">
        <v>0.995988</v>
      </c>
      <c r="E78" s="271"/>
      <c r="F78" s="272">
        <v>15013742081.740002</v>
      </c>
      <c r="G78" s="273">
        <v>1.0000000000000002</v>
      </c>
      <c r="H78" s="273">
        <v>0.9966316183013318</v>
      </c>
      <c r="I78" s="274"/>
      <c r="J78" s="275">
        <v>14253271797.29</v>
      </c>
      <c r="K78" s="275">
        <v>-760470284.4500008</v>
      </c>
      <c r="L78" s="248"/>
      <c r="M78" s="206"/>
      <c r="N78" s="246"/>
      <c r="O78" s="206"/>
      <c r="P78" s="206"/>
      <c r="Q78" s="206"/>
    </row>
    <row r="79" spans="1:17" s="207" customFormat="1" ht="10.5" outlineLevel="1">
      <c r="A79" s="206"/>
      <c r="B79" s="206" t="s">
        <v>323</v>
      </c>
      <c r="C79" s="206"/>
      <c r="D79" s="206"/>
      <c r="E79" s="206"/>
      <c r="F79" s="206"/>
      <c r="G79" s="206"/>
      <c r="H79" s="206"/>
      <c r="I79" s="206"/>
      <c r="J79" s="293"/>
      <c r="K79" s="206"/>
      <c r="L79" s="206"/>
      <c r="M79" s="206"/>
      <c r="N79" s="206"/>
      <c r="O79" s="206"/>
      <c r="P79" s="206"/>
      <c r="Q79" s="206"/>
    </row>
    <row r="80" spans="1:17" s="207" customFormat="1" ht="10.5" outlineLevel="1">
      <c r="A80" s="206"/>
      <c r="B80" s="206"/>
      <c r="C80" s="206"/>
      <c r="D80" s="206"/>
      <c r="E80" s="206"/>
      <c r="F80" s="206"/>
      <c r="G80" s="206"/>
      <c r="H80" s="206"/>
      <c r="I80" s="206"/>
      <c r="J80" s="206"/>
      <c r="K80" s="206"/>
      <c r="L80" s="206"/>
      <c r="M80" s="206"/>
      <c r="N80" s="206"/>
      <c r="O80" s="206"/>
      <c r="P80" s="206"/>
      <c r="Q80" s="206"/>
    </row>
    <row r="81" spans="1:17" s="294" customFormat="1" ht="10.5" outlineLevel="1">
      <c r="A81" s="300"/>
      <c r="B81" s="301" t="s">
        <v>272</v>
      </c>
      <c r="C81" s="300"/>
      <c r="D81" s="300"/>
      <c r="E81" s="300"/>
      <c r="F81" s="302"/>
      <c r="G81" s="300"/>
      <c r="H81" s="300"/>
      <c r="I81" s="300"/>
      <c r="J81" s="300"/>
      <c r="K81" s="300"/>
      <c r="L81" s="300"/>
      <c r="M81" s="300"/>
      <c r="N81" s="300"/>
      <c r="O81" s="300"/>
      <c r="P81" s="300"/>
      <c r="Q81" s="300"/>
    </row>
    <row r="82" spans="1:17" s="207" customFormat="1" ht="10.5" outlineLevel="1">
      <c r="A82" s="206"/>
      <c r="B82" s="206"/>
      <c r="C82" s="206"/>
      <c r="D82" s="206"/>
      <c r="E82" s="206"/>
      <c r="F82" s="206"/>
      <c r="G82" s="206"/>
      <c r="H82" s="206"/>
      <c r="I82" s="206"/>
      <c r="J82" s="206"/>
      <c r="K82" s="206"/>
      <c r="L82" s="206"/>
      <c r="M82" s="206"/>
      <c r="N82" s="206"/>
      <c r="O82" s="206"/>
      <c r="P82" s="206"/>
      <c r="Q82" s="206"/>
    </row>
    <row r="83" spans="1:17" s="207" customFormat="1" ht="10.5" outlineLevel="1">
      <c r="A83" s="206"/>
      <c r="B83" s="276" t="s">
        <v>273</v>
      </c>
      <c r="C83" s="329">
        <v>41729</v>
      </c>
      <c r="D83" s="277">
        <v>41639</v>
      </c>
      <c r="E83" s="278" t="s">
        <v>122</v>
      </c>
      <c r="F83" s="206"/>
      <c r="G83" s="206"/>
      <c r="H83" s="206"/>
      <c r="I83" s="206"/>
      <c r="J83" s="206"/>
      <c r="K83" s="206"/>
      <c r="L83" s="206"/>
      <c r="M83" s="206"/>
      <c r="N83" s="206"/>
      <c r="O83" s="206"/>
      <c r="P83" s="206"/>
      <c r="Q83" s="206"/>
    </row>
    <row r="84" spans="1:17" s="207" customFormat="1" ht="10.5" outlineLevel="1">
      <c r="A84" s="206"/>
      <c r="B84" s="279"/>
      <c r="C84" s="279"/>
      <c r="D84" s="279"/>
      <c r="E84" s="279"/>
      <c r="F84" s="206"/>
      <c r="G84" s="206"/>
      <c r="H84" s="206"/>
      <c r="I84" s="206"/>
      <c r="J84" s="206"/>
      <c r="K84" s="206"/>
      <c r="L84" s="206"/>
      <c r="M84" s="206"/>
      <c r="N84" s="206"/>
      <c r="O84" s="206"/>
      <c r="P84" s="206"/>
      <c r="Q84" s="206"/>
    </row>
    <row r="85" spans="1:17" s="207" customFormat="1" ht="10.5" outlineLevel="1">
      <c r="A85" s="206"/>
      <c r="B85" s="279" t="s">
        <v>274</v>
      </c>
      <c r="C85" s="260">
        <v>14253271797.289999</v>
      </c>
      <c r="D85" s="260">
        <v>15013742081.74</v>
      </c>
      <c r="E85" s="225">
        <v>-760470284.4500008</v>
      </c>
      <c r="F85" s="206"/>
      <c r="G85" s="206"/>
      <c r="H85" s="206"/>
      <c r="I85" s="206"/>
      <c r="J85" s="206"/>
      <c r="K85" s="206"/>
      <c r="L85" s="206"/>
      <c r="M85" s="206"/>
      <c r="N85" s="206"/>
      <c r="O85" s="206"/>
      <c r="P85" s="206"/>
      <c r="Q85" s="206"/>
    </row>
    <row r="86" spans="1:17" s="207" customFormat="1" ht="10.5" outlineLevel="1">
      <c r="A86" s="206"/>
      <c r="B86" s="280"/>
      <c r="C86" s="260"/>
      <c r="D86" s="260"/>
      <c r="E86" s="225"/>
      <c r="F86" s="206"/>
      <c r="G86" s="206"/>
      <c r="H86" s="206"/>
      <c r="I86" s="206"/>
      <c r="J86" s="206"/>
      <c r="K86" s="206"/>
      <c r="L86" s="206"/>
      <c r="M86" s="206"/>
      <c r="N86" s="206"/>
      <c r="O86" s="206"/>
      <c r="P86" s="206"/>
      <c r="Q86" s="206"/>
    </row>
    <row r="87" spans="1:17" s="207" customFormat="1" ht="10.5" outlineLevel="1">
      <c r="A87" s="206"/>
      <c r="B87" s="280" t="s">
        <v>275</v>
      </c>
      <c r="C87" s="281">
        <v>12065741501</v>
      </c>
      <c r="D87" s="281">
        <v>12071882101</v>
      </c>
      <c r="E87" s="282">
        <v>-6140600</v>
      </c>
      <c r="F87" s="206"/>
      <c r="G87" s="206"/>
      <c r="H87" s="206"/>
      <c r="I87" s="206"/>
      <c r="J87" s="206"/>
      <c r="K87" s="206"/>
      <c r="L87" s="206"/>
      <c r="M87" s="206"/>
      <c r="N87" s="206"/>
      <c r="O87" s="206"/>
      <c r="P87" s="206"/>
      <c r="Q87" s="206"/>
    </row>
    <row r="88" spans="1:17" s="207" customFormat="1" ht="10.5" outlineLevel="1">
      <c r="A88" s="206"/>
      <c r="B88" s="274" t="s">
        <v>276</v>
      </c>
      <c r="C88" s="326">
        <v>1.1813</v>
      </c>
      <c r="D88" s="283">
        <v>1.2436</v>
      </c>
      <c r="E88" s="284">
        <v>-0.06230000000000002</v>
      </c>
      <c r="F88" s="206"/>
      <c r="G88" s="206"/>
      <c r="H88" s="206"/>
      <c r="I88" s="206"/>
      <c r="J88" s="206"/>
      <c r="K88" s="206"/>
      <c r="L88" s="206"/>
      <c r="M88" s="206"/>
      <c r="N88" s="206"/>
      <c r="O88" s="206"/>
      <c r="P88" s="206"/>
      <c r="Q88" s="206"/>
    </row>
    <row r="89" spans="1:17" ht="10.5">
      <c r="A89" s="30"/>
      <c r="B89" s="30"/>
      <c r="C89" s="30"/>
      <c r="D89" s="30"/>
      <c r="E89" s="30"/>
      <c r="F89" s="30"/>
      <c r="G89" s="30"/>
      <c r="H89" s="30"/>
      <c r="I89" s="30"/>
      <c r="J89" s="30"/>
      <c r="K89" s="30"/>
      <c r="L89" s="30"/>
      <c r="M89" s="30"/>
      <c r="N89" s="30"/>
      <c r="O89" s="30"/>
      <c r="P89" s="38"/>
      <c r="Q89" s="30"/>
    </row>
    <row r="90" spans="1:17" ht="10.5">
      <c r="A90" s="30"/>
      <c r="B90" s="30"/>
      <c r="C90" s="30"/>
      <c r="D90" s="30"/>
      <c r="E90" s="30"/>
      <c r="F90" s="30"/>
      <c r="G90" s="30"/>
      <c r="H90" s="30"/>
      <c r="I90" s="30"/>
      <c r="J90" s="30"/>
      <c r="K90" s="30"/>
      <c r="L90" s="30"/>
      <c r="M90" s="30"/>
      <c r="N90" s="30"/>
      <c r="O90" s="30"/>
      <c r="P90" s="38"/>
      <c r="Q90" s="30"/>
    </row>
    <row r="91" spans="1:17" ht="15.75">
      <c r="A91" s="30"/>
      <c r="B91" s="76" t="s">
        <v>334</v>
      </c>
      <c r="C91" s="72"/>
      <c r="D91" s="73"/>
      <c r="E91" s="77"/>
      <c r="F91" s="78"/>
      <c r="G91" s="78"/>
      <c r="H91" s="78"/>
      <c r="I91" s="78"/>
      <c r="J91" s="78"/>
      <c r="K91" s="78"/>
      <c r="L91" s="30"/>
      <c r="M91" s="30"/>
      <c r="N91" s="30"/>
      <c r="O91" s="30"/>
      <c r="P91" s="38"/>
      <c r="Q91" s="30"/>
    </row>
    <row r="92" spans="1:17" ht="10.5">
      <c r="A92" s="30"/>
      <c r="B92" s="30"/>
      <c r="C92" s="30"/>
      <c r="D92" s="30"/>
      <c r="E92" s="30"/>
      <c r="F92" s="30"/>
      <c r="G92" s="30"/>
      <c r="H92" s="30"/>
      <c r="I92" s="30"/>
      <c r="J92" s="30"/>
      <c r="K92" s="30"/>
      <c r="L92" s="30"/>
      <c r="M92" s="30"/>
      <c r="N92" s="30"/>
      <c r="O92" s="30"/>
      <c r="P92" s="38"/>
      <c r="Q92" s="30"/>
    </row>
    <row r="93" spans="1:17" ht="11.25">
      <c r="A93" s="30"/>
      <c r="B93" s="342" t="s">
        <v>33</v>
      </c>
      <c r="C93" s="342"/>
      <c r="D93" s="342"/>
      <c r="E93" s="342"/>
      <c r="F93" s="342"/>
      <c r="G93" s="342"/>
      <c r="H93" s="342"/>
      <c r="I93" s="342"/>
      <c r="J93" s="342"/>
      <c r="K93" s="342"/>
      <c r="L93" s="30"/>
      <c r="M93" s="30"/>
      <c r="N93" s="30"/>
      <c r="O93" s="30"/>
      <c r="P93" s="38"/>
      <c r="Q93" s="30"/>
    </row>
    <row r="94" spans="1:17" ht="10.5">
      <c r="A94" s="30"/>
      <c r="B94" s="79"/>
      <c r="C94" s="79"/>
      <c r="D94" s="79"/>
      <c r="E94" s="79"/>
      <c r="F94" s="79"/>
      <c r="G94" s="79"/>
      <c r="H94" s="79"/>
      <c r="I94" s="79"/>
      <c r="J94" s="79"/>
      <c r="K94" s="79"/>
      <c r="L94" s="30"/>
      <c r="M94" s="30"/>
      <c r="N94" s="30"/>
      <c r="O94" s="30"/>
      <c r="P94" s="38"/>
      <c r="Q94" s="30"/>
    </row>
    <row r="95" spans="1:17" ht="10.5">
      <c r="A95" s="30"/>
      <c r="B95" s="79" t="s">
        <v>281</v>
      </c>
      <c r="C95" s="79"/>
      <c r="D95" s="79"/>
      <c r="E95" s="79"/>
      <c r="F95" s="79"/>
      <c r="G95" s="79"/>
      <c r="H95" s="79"/>
      <c r="I95" s="79"/>
      <c r="J95" s="79"/>
      <c r="K95" s="79"/>
      <c r="L95" s="30"/>
      <c r="M95" s="30"/>
      <c r="N95" s="30"/>
      <c r="O95" s="30"/>
      <c r="P95" s="38"/>
      <c r="Q95" s="30"/>
    </row>
    <row r="96" spans="1:17" ht="10.5">
      <c r="A96" s="30"/>
      <c r="B96" s="40"/>
      <c r="C96" s="39"/>
      <c r="D96" s="39"/>
      <c r="E96" s="39"/>
      <c r="F96" s="39"/>
      <c r="G96" s="39"/>
      <c r="H96" s="39"/>
      <c r="I96" s="39"/>
      <c r="J96" s="39"/>
      <c r="K96" s="39"/>
      <c r="L96" s="30"/>
      <c r="M96" s="30"/>
      <c r="N96" s="30"/>
      <c r="O96" s="30"/>
      <c r="P96" s="38"/>
      <c r="Q96" s="30"/>
    </row>
    <row r="97" spans="1:27" s="4" customFormat="1" ht="31.5">
      <c r="A97" s="41"/>
      <c r="B97" s="80" t="s">
        <v>34</v>
      </c>
      <c r="C97" s="81" t="s">
        <v>35</v>
      </c>
      <c r="D97" s="81" t="s">
        <v>36</v>
      </c>
      <c r="E97" s="81" t="s">
        <v>88</v>
      </c>
      <c r="F97" s="81" t="s">
        <v>51</v>
      </c>
      <c r="G97" s="81" t="s">
        <v>52</v>
      </c>
      <c r="H97" s="81" t="s">
        <v>160</v>
      </c>
      <c r="I97" s="81" t="s">
        <v>161</v>
      </c>
      <c r="J97" s="81" t="s">
        <v>89</v>
      </c>
      <c r="K97" s="81" t="s">
        <v>90</v>
      </c>
      <c r="L97" s="80" t="s">
        <v>320</v>
      </c>
      <c r="M97" s="41"/>
      <c r="N97" s="41"/>
      <c r="O97" s="42"/>
      <c r="P97" s="43"/>
      <c r="Q97" s="44"/>
      <c r="R97" s="6"/>
      <c r="S97" s="6"/>
      <c r="U97" s="6"/>
      <c r="V97" s="6"/>
      <c r="W97" s="6"/>
      <c r="X97" s="6"/>
      <c r="Y97" s="6"/>
      <c r="Z97" s="5"/>
      <c r="AA97" s="5"/>
    </row>
    <row r="98" spans="1:27" s="25" customFormat="1" ht="11.25">
      <c r="A98" s="41"/>
      <c r="B98" s="110" t="s">
        <v>151</v>
      </c>
      <c r="C98" s="111" t="s">
        <v>165</v>
      </c>
      <c r="D98" s="142">
        <v>41690</v>
      </c>
      <c r="E98" s="84">
        <v>89249</v>
      </c>
      <c r="F98" s="112">
        <v>2.5</v>
      </c>
      <c r="G98" s="86">
        <v>69</v>
      </c>
      <c r="H98" s="87">
        <v>6158181</v>
      </c>
      <c r="I98" s="184">
        <v>0.7189</v>
      </c>
      <c r="J98" s="88">
        <v>0.000431</v>
      </c>
      <c r="K98" s="89">
        <v>0.000432053853149062</v>
      </c>
      <c r="L98" s="85" t="s">
        <v>319</v>
      </c>
      <c r="M98" s="30"/>
      <c r="N98" s="41"/>
      <c r="O98" s="45"/>
      <c r="P98" s="46"/>
      <c r="Q98" s="44"/>
      <c r="R98" s="9"/>
      <c r="S98" s="6"/>
      <c r="U98" s="141"/>
      <c r="V98" s="6"/>
      <c r="W98" s="6"/>
      <c r="X98" s="145"/>
      <c r="Y98" s="6"/>
      <c r="Z98" s="5"/>
      <c r="AA98" s="5"/>
    </row>
    <row r="99" spans="1:27" s="4" customFormat="1" ht="11.25">
      <c r="A99" s="41"/>
      <c r="B99" s="82" t="s">
        <v>76</v>
      </c>
      <c r="C99" s="83" t="s">
        <v>178</v>
      </c>
      <c r="D99" s="142">
        <v>41726</v>
      </c>
      <c r="E99" s="84">
        <v>72884714</v>
      </c>
      <c r="F99" s="85">
        <v>0.5</v>
      </c>
      <c r="G99" s="86">
        <v>1.2</v>
      </c>
      <c r="H99" s="87">
        <v>87461656.8</v>
      </c>
      <c r="I99" s="184">
        <v>0.1021</v>
      </c>
      <c r="J99" s="88">
        <v>0.006116</v>
      </c>
      <c r="K99" s="89">
        <v>0.006136251244197087</v>
      </c>
      <c r="L99" s="85" t="s">
        <v>318</v>
      </c>
      <c r="M99" s="30"/>
      <c r="N99" s="41"/>
      <c r="O99" s="45"/>
      <c r="P99" s="46"/>
      <c r="Q99" s="47"/>
      <c r="R99" s="17"/>
      <c r="S99" s="7"/>
      <c r="U99" s="141"/>
      <c r="V99" s="6"/>
      <c r="W99" s="6"/>
      <c r="X99" s="2"/>
      <c r="Y99" s="12"/>
      <c r="Z99" s="5"/>
      <c r="AA99" s="5"/>
    </row>
    <row r="100" spans="1:27" s="4" customFormat="1" ht="11.25">
      <c r="A100" s="41"/>
      <c r="B100" s="101" t="s">
        <v>150</v>
      </c>
      <c r="C100" s="91" t="s">
        <v>147</v>
      </c>
      <c r="D100" s="142">
        <v>41729</v>
      </c>
      <c r="E100" s="93">
        <v>64723219</v>
      </c>
      <c r="F100" s="100">
        <v>1</v>
      </c>
      <c r="G100" s="95">
        <v>1.725</v>
      </c>
      <c r="H100" s="96">
        <v>111647552.78</v>
      </c>
      <c r="I100" s="185">
        <v>0.0293</v>
      </c>
      <c r="J100" s="88">
        <v>0.007807</v>
      </c>
      <c r="K100" s="89">
        <v>0.007833117502272549</v>
      </c>
      <c r="L100" s="85" t="s">
        <v>318</v>
      </c>
      <c r="M100" s="30"/>
      <c r="N100" s="41"/>
      <c r="O100" s="45"/>
      <c r="P100" s="46"/>
      <c r="Q100" s="47"/>
      <c r="S100" s="7"/>
      <c r="U100" s="141"/>
      <c r="V100" s="6"/>
      <c r="W100" s="6"/>
      <c r="X100" s="2"/>
      <c r="Y100" s="12"/>
      <c r="Z100" s="5"/>
      <c r="AA100" s="5"/>
    </row>
    <row r="101" spans="1:27" s="4" customFormat="1" ht="11.25">
      <c r="A101" s="41"/>
      <c r="B101" s="101" t="s">
        <v>149</v>
      </c>
      <c r="C101" s="91" t="s">
        <v>129</v>
      </c>
      <c r="D101" s="142">
        <v>41729</v>
      </c>
      <c r="E101" s="93">
        <v>25387456</v>
      </c>
      <c r="F101" s="100">
        <v>1</v>
      </c>
      <c r="G101" s="95">
        <v>8.2</v>
      </c>
      <c r="H101" s="96">
        <v>208177139.2</v>
      </c>
      <c r="I101" s="185">
        <v>0.0364</v>
      </c>
      <c r="J101" s="88">
        <v>0.014556</v>
      </c>
      <c r="K101" s="89">
        <v>0.014605568613346803</v>
      </c>
      <c r="L101" s="85" t="s">
        <v>318</v>
      </c>
      <c r="M101" s="30"/>
      <c r="N101" s="41"/>
      <c r="O101" s="45"/>
      <c r="P101" s="46"/>
      <c r="Q101" s="47"/>
      <c r="S101" s="7"/>
      <c r="U101" s="141"/>
      <c r="V101" s="6"/>
      <c r="W101" s="6"/>
      <c r="X101" s="2"/>
      <c r="Y101" s="12"/>
      <c r="Z101" s="5"/>
      <c r="AA101" s="5"/>
    </row>
    <row r="102" spans="1:27" s="4" customFormat="1" ht="11.25">
      <c r="A102" s="41"/>
      <c r="B102" s="101" t="s">
        <v>77</v>
      </c>
      <c r="C102" s="91" t="s">
        <v>53</v>
      </c>
      <c r="D102" s="142">
        <v>41729</v>
      </c>
      <c r="E102" s="93">
        <v>2571461</v>
      </c>
      <c r="F102" s="94">
        <v>3.3</v>
      </c>
      <c r="G102" s="95">
        <v>48</v>
      </c>
      <c r="H102" s="96">
        <v>123430128</v>
      </c>
      <c r="I102" s="185">
        <v>0.297</v>
      </c>
      <c r="J102" s="88">
        <v>0.008631</v>
      </c>
      <c r="K102" s="89">
        <v>0.008659775085708251</v>
      </c>
      <c r="L102" s="85" t="s">
        <v>318</v>
      </c>
      <c r="M102" s="30"/>
      <c r="N102" s="41"/>
      <c r="O102" s="45"/>
      <c r="P102" s="46"/>
      <c r="Q102" s="47"/>
      <c r="S102" s="7"/>
      <c r="U102" s="141"/>
      <c r="V102" s="6"/>
      <c r="W102" s="6"/>
      <c r="X102" s="2"/>
      <c r="Y102" s="12"/>
      <c r="Z102" s="5"/>
      <c r="AA102" s="5"/>
    </row>
    <row r="103" spans="1:27" ht="11.25">
      <c r="A103" s="30"/>
      <c r="B103" s="90" t="s">
        <v>78</v>
      </c>
      <c r="C103" s="91" t="s">
        <v>166</v>
      </c>
      <c r="D103" s="142">
        <v>41716</v>
      </c>
      <c r="E103" s="93">
        <v>2622273</v>
      </c>
      <c r="F103" s="94">
        <v>0.1</v>
      </c>
      <c r="G103" s="95">
        <v>0.32</v>
      </c>
      <c r="H103" s="96">
        <v>839127.36</v>
      </c>
      <c r="I103" s="185">
        <v>0.0281</v>
      </c>
      <c r="J103" s="88">
        <v>5.9E-05</v>
      </c>
      <c r="K103" s="89">
        <v>5.8872613385478614E-05</v>
      </c>
      <c r="L103" s="85" t="s">
        <v>319</v>
      </c>
      <c r="M103" s="30"/>
      <c r="N103" s="41"/>
      <c r="O103" s="45"/>
      <c r="P103" s="46"/>
      <c r="Q103" s="47"/>
      <c r="R103" s="10"/>
      <c r="S103" s="29"/>
      <c r="U103" s="141"/>
      <c r="V103" s="6"/>
      <c r="W103" s="6"/>
      <c r="Y103" s="15"/>
      <c r="Z103" s="14"/>
      <c r="AA103" s="14"/>
    </row>
    <row r="104" spans="1:27" ht="11.25">
      <c r="A104" s="41"/>
      <c r="B104" s="90" t="s">
        <v>18</v>
      </c>
      <c r="C104" s="91" t="s">
        <v>308</v>
      </c>
      <c r="D104" s="142">
        <v>41729</v>
      </c>
      <c r="E104" s="93">
        <v>27408381</v>
      </c>
      <c r="F104" s="94">
        <v>10</v>
      </c>
      <c r="G104" s="95">
        <v>9.38</v>
      </c>
      <c r="H104" s="96">
        <v>257090613.78</v>
      </c>
      <c r="I104" s="185">
        <v>0.0972</v>
      </c>
      <c r="J104" s="88">
        <v>0.017977</v>
      </c>
      <c r="K104" s="89">
        <v>0.018037305219204557</v>
      </c>
      <c r="L104" s="85" t="s">
        <v>318</v>
      </c>
      <c r="M104" s="30"/>
      <c r="N104" s="41"/>
      <c r="O104" s="45"/>
      <c r="P104" s="46"/>
      <c r="Q104" s="47"/>
      <c r="R104" s="10"/>
      <c r="S104" s="29"/>
      <c r="U104" s="141"/>
      <c r="V104" s="6"/>
      <c r="W104" s="6"/>
      <c r="Y104" s="15"/>
      <c r="Z104" s="14"/>
      <c r="AA104" s="14"/>
    </row>
    <row r="105" spans="1:27" s="4" customFormat="1" ht="11.25">
      <c r="A105" s="41"/>
      <c r="B105" s="101" t="s">
        <v>80</v>
      </c>
      <c r="C105" s="91" t="s">
        <v>162</v>
      </c>
      <c r="D105" s="142">
        <v>41729</v>
      </c>
      <c r="E105" s="93">
        <v>39316526</v>
      </c>
      <c r="F105" s="94">
        <v>0.1</v>
      </c>
      <c r="G105" s="95">
        <v>0.1065</v>
      </c>
      <c r="H105" s="96">
        <v>4187210.02</v>
      </c>
      <c r="I105" s="185">
        <v>0.0675</v>
      </c>
      <c r="J105" s="88">
        <v>0.000293</v>
      </c>
      <c r="K105" s="89">
        <v>0.0002937718496883026</v>
      </c>
      <c r="L105" s="85" t="s">
        <v>318</v>
      </c>
      <c r="M105" s="30"/>
      <c r="N105" s="41"/>
      <c r="O105" s="45"/>
      <c r="P105" s="46"/>
      <c r="Q105" s="47"/>
      <c r="S105" s="7"/>
      <c r="U105" s="141"/>
      <c r="V105" s="6"/>
      <c r="W105" s="6"/>
      <c r="X105" s="2"/>
      <c r="Y105" s="12"/>
      <c r="Z105" s="5"/>
      <c r="AA105" s="5"/>
    </row>
    <row r="106" spans="1:27" s="4" customFormat="1" ht="11.25">
      <c r="A106" s="41"/>
      <c r="B106" s="101" t="s">
        <v>82</v>
      </c>
      <c r="C106" s="91" t="s">
        <v>141</v>
      </c>
      <c r="D106" s="142">
        <v>41729</v>
      </c>
      <c r="E106" s="93">
        <v>10758648186</v>
      </c>
      <c r="F106" s="94">
        <v>0.1</v>
      </c>
      <c r="G106" s="95">
        <v>0.427</v>
      </c>
      <c r="H106" s="96">
        <v>4593942775.42</v>
      </c>
      <c r="I106" s="185">
        <v>0.1899</v>
      </c>
      <c r="J106" s="88">
        <v>0.321222</v>
      </c>
      <c r="K106" s="89">
        <v>0.3223079473088737</v>
      </c>
      <c r="L106" s="85" t="s">
        <v>318</v>
      </c>
      <c r="M106" s="30"/>
      <c r="N106" s="41"/>
      <c r="O106" s="45"/>
      <c r="P106" s="46"/>
      <c r="Q106" s="47"/>
      <c r="S106" s="7"/>
      <c r="U106" s="141"/>
      <c r="V106" s="6"/>
      <c r="W106" s="6"/>
      <c r="X106" s="2"/>
      <c r="Y106" s="12"/>
      <c r="Z106" s="5"/>
      <c r="AA106" s="5"/>
    </row>
    <row r="107" spans="1:27" s="4" customFormat="1" ht="11.25">
      <c r="A107" s="41"/>
      <c r="B107" s="101" t="s">
        <v>83</v>
      </c>
      <c r="C107" s="99" t="s">
        <v>179</v>
      </c>
      <c r="D107" s="142">
        <v>41717</v>
      </c>
      <c r="E107" s="93">
        <v>5832482</v>
      </c>
      <c r="F107" s="100">
        <v>0.1</v>
      </c>
      <c r="G107" s="95">
        <v>0.22</v>
      </c>
      <c r="H107" s="96">
        <v>1283146.04</v>
      </c>
      <c r="I107" s="185">
        <v>0.1542</v>
      </c>
      <c r="J107" s="97">
        <v>9E-05</v>
      </c>
      <c r="K107" s="74">
        <v>9E-05</v>
      </c>
      <c r="L107" s="85" t="s">
        <v>319</v>
      </c>
      <c r="M107" s="30"/>
      <c r="N107" s="30"/>
      <c r="O107" s="45"/>
      <c r="P107" s="46"/>
      <c r="Q107" s="47"/>
      <c r="S107" s="7"/>
      <c r="U107" s="141"/>
      <c r="V107" s="6"/>
      <c r="W107" s="198"/>
      <c r="X107" s="145"/>
      <c r="Y107" s="12"/>
      <c r="Z107" s="5"/>
      <c r="AA107" s="5"/>
    </row>
    <row r="108" spans="1:27" s="4" customFormat="1" ht="11.25">
      <c r="A108" s="41"/>
      <c r="B108" s="101" t="s">
        <v>0</v>
      </c>
      <c r="C108" s="91" t="s">
        <v>55</v>
      </c>
      <c r="D108" s="142">
        <v>41729</v>
      </c>
      <c r="E108" s="93">
        <v>1561981</v>
      </c>
      <c r="F108" s="94">
        <v>0.1</v>
      </c>
      <c r="G108" s="95">
        <v>7.99</v>
      </c>
      <c r="H108" s="96">
        <v>12480228.19</v>
      </c>
      <c r="I108" s="185">
        <v>0.7548</v>
      </c>
      <c r="J108" s="88">
        <v>0.000873</v>
      </c>
      <c r="K108" s="74">
        <v>0.000876</v>
      </c>
      <c r="L108" s="85" t="s">
        <v>319</v>
      </c>
      <c r="M108" s="30"/>
      <c r="N108" s="41"/>
      <c r="O108" s="45"/>
      <c r="P108" s="46"/>
      <c r="Q108" s="47"/>
      <c r="S108" s="7"/>
      <c r="U108" s="141"/>
      <c r="V108" s="6"/>
      <c r="W108" s="6"/>
      <c r="X108" s="2"/>
      <c r="Y108" s="12"/>
      <c r="Z108" s="5"/>
      <c r="AA108" s="5"/>
    </row>
    <row r="109" spans="1:27" s="4" customFormat="1" ht="11.25">
      <c r="A109" s="30"/>
      <c r="B109" s="101" t="s">
        <v>81</v>
      </c>
      <c r="C109" s="91" t="s">
        <v>180</v>
      </c>
      <c r="D109" s="142">
        <v>41724</v>
      </c>
      <c r="E109" s="93">
        <v>1311691</v>
      </c>
      <c r="F109" s="94">
        <v>2.5</v>
      </c>
      <c r="G109" s="95">
        <v>14</v>
      </c>
      <c r="H109" s="96">
        <v>18363674</v>
      </c>
      <c r="I109" s="185">
        <v>0.2099</v>
      </c>
      <c r="J109" s="88">
        <v>0.001284</v>
      </c>
      <c r="K109" s="89">
        <v>0.0012883830646863493</v>
      </c>
      <c r="L109" s="85" t="s">
        <v>319</v>
      </c>
      <c r="M109" s="30"/>
      <c r="N109" s="41"/>
      <c r="O109" s="45"/>
      <c r="P109" s="46"/>
      <c r="Q109" s="47"/>
      <c r="S109" s="7"/>
      <c r="U109" s="141"/>
      <c r="V109" s="6"/>
      <c r="W109" s="6"/>
      <c r="X109" s="2"/>
      <c r="Y109" s="12"/>
      <c r="Z109" s="5"/>
      <c r="AA109" s="5"/>
    </row>
    <row r="110" spans="1:27" ht="10.5">
      <c r="A110" s="41"/>
      <c r="B110" s="101" t="s">
        <v>20</v>
      </c>
      <c r="C110" s="99" t="s">
        <v>309</v>
      </c>
      <c r="D110" s="142">
        <v>41729</v>
      </c>
      <c r="E110" s="93">
        <v>57785960</v>
      </c>
      <c r="F110" s="100">
        <v>1</v>
      </c>
      <c r="G110" s="95">
        <v>33</v>
      </c>
      <c r="H110" s="96">
        <v>1906936680</v>
      </c>
      <c r="I110" s="185">
        <v>0.1499</v>
      </c>
      <c r="J110" s="88">
        <v>0.133339</v>
      </c>
      <c r="K110" s="89">
        <v>0.13378939987396923</v>
      </c>
      <c r="L110" s="85" t="s">
        <v>318</v>
      </c>
      <c r="M110" s="30"/>
      <c r="N110" s="41"/>
      <c r="O110" s="45"/>
      <c r="P110" s="46"/>
      <c r="Q110" s="47"/>
      <c r="R110" s="10"/>
      <c r="S110" s="29"/>
      <c r="V110" s="6"/>
      <c r="W110" s="6"/>
      <c r="Y110" s="15"/>
      <c r="Z110" s="14"/>
      <c r="AA110" s="14"/>
    </row>
    <row r="111" spans="1:27" ht="10.5">
      <c r="A111" s="41"/>
      <c r="B111" s="101" t="s">
        <v>154</v>
      </c>
      <c r="C111" s="99" t="s">
        <v>163</v>
      </c>
      <c r="D111" s="142">
        <v>41697</v>
      </c>
      <c r="E111" s="93">
        <v>1971566</v>
      </c>
      <c r="F111" s="100">
        <v>2.5</v>
      </c>
      <c r="G111" s="95">
        <v>1.5</v>
      </c>
      <c r="H111" s="96">
        <v>2957349</v>
      </c>
      <c r="I111" s="185">
        <v>0.391</v>
      </c>
      <c r="J111" s="88">
        <v>0.000207</v>
      </c>
      <c r="K111" s="74">
        <v>0.000207</v>
      </c>
      <c r="L111" s="85" t="s">
        <v>326</v>
      </c>
      <c r="M111" s="30"/>
      <c r="N111" s="41"/>
      <c r="O111" s="45"/>
      <c r="P111" s="46"/>
      <c r="Q111" s="47"/>
      <c r="R111" s="10"/>
      <c r="S111" s="29"/>
      <c r="V111" s="6"/>
      <c r="W111" s="6"/>
      <c r="Y111" s="15"/>
      <c r="Z111" s="14"/>
      <c r="AA111" s="14"/>
    </row>
    <row r="112" spans="1:27" s="4" customFormat="1" ht="11.25">
      <c r="A112" s="48"/>
      <c r="B112" s="101" t="s">
        <v>84</v>
      </c>
      <c r="C112" s="91" t="s">
        <v>148</v>
      </c>
      <c r="D112" s="142">
        <v>41729</v>
      </c>
      <c r="E112" s="93">
        <v>9895212</v>
      </c>
      <c r="F112" s="94">
        <v>10</v>
      </c>
      <c r="G112" s="95">
        <v>16.79</v>
      </c>
      <c r="H112" s="96">
        <v>166140609.48</v>
      </c>
      <c r="I112" s="185">
        <v>0.1349</v>
      </c>
      <c r="J112" s="88">
        <v>0.011617</v>
      </c>
      <c r="K112" s="89">
        <v>0.011656313851503808</v>
      </c>
      <c r="L112" s="85" t="s">
        <v>318</v>
      </c>
      <c r="M112" s="30"/>
      <c r="N112" s="41"/>
      <c r="O112" s="45"/>
      <c r="P112" s="46"/>
      <c r="Q112" s="47"/>
      <c r="S112" s="7"/>
      <c r="U112" s="141"/>
      <c r="V112" s="6"/>
      <c r="W112" s="6"/>
      <c r="X112" s="2"/>
      <c r="Y112" s="12"/>
      <c r="Z112" s="5"/>
      <c r="AA112" s="5"/>
    </row>
    <row r="113" spans="1:27" ht="11.25">
      <c r="A113" s="48"/>
      <c r="B113" s="102" t="s">
        <v>3</v>
      </c>
      <c r="C113" s="103"/>
      <c r="D113" s="104"/>
      <c r="E113" s="104"/>
      <c r="F113" s="105"/>
      <c r="G113" s="106"/>
      <c r="H113" s="107">
        <v>7501096071.069999</v>
      </c>
      <c r="I113" s="108"/>
      <c r="J113" s="109">
        <v>0.5245019999999999</v>
      </c>
      <c r="K113" s="109">
        <v>0.5262717600799851</v>
      </c>
      <c r="L113" s="105"/>
      <c r="M113" s="30"/>
      <c r="N113" s="30"/>
      <c r="O113" s="49"/>
      <c r="P113" s="43"/>
      <c r="Q113" s="44"/>
      <c r="S113" s="26"/>
      <c r="T113" s="26"/>
      <c r="U113" s="141"/>
      <c r="V113" s="6"/>
      <c r="W113" s="6"/>
      <c r="Y113" s="6"/>
      <c r="Z113" s="14"/>
      <c r="AA113" s="14"/>
    </row>
    <row r="114" spans="1:27" s="13" customFormat="1" ht="11.25">
      <c r="A114" s="48"/>
      <c r="B114" s="330"/>
      <c r="C114" s="330"/>
      <c r="D114" s="330"/>
      <c r="E114" s="330"/>
      <c r="F114" s="330"/>
      <c r="G114" s="330"/>
      <c r="H114" s="334"/>
      <c r="I114" s="330"/>
      <c r="J114" s="330"/>
      <c r="K114" s="330"/>
      <c r="L114" s="330"/>
      <c r="M114" s="48"/>
      <c r="N114" s="48"/>
      <c r="O114" s="188"/>
      <c r="P114" s="43"/>
      <c r="Q114" s="54"/>
      <c r="S114" s="27"/>
      <c r="T114" s="27"/>
      <c r="U114" s="141"/>
      <c r="V114" s="2"/>
      <c r="W114" s="2"/>
      <c r="X114" s="2"/>
      <c r="Y114" s="6"/>
      <c r="Z114" s="14"/>
      <c r="AA114" s="14"/>
    </row>
    <row r="115" spans="1:27" s="13" customFormat="1" ht="19.5" customHeight="1">
      <c r="A115" s="48"/>
      <c r="B115" s="346" t="s">
        <v>321</v>
      </c>
      <c r="C115" s="347"/>
      <c r="D115" s="347"/>
      <c r="E115" s="347"/>
      <c r="F115" s="347"/>
      <c r="G115" s="347"/>
      <c r="H115" s="347"/>
      <c r="I115" s="347"/>
      <c r="J115" s="347"/>
      <c r="K115" s="347"/>
      <c r="L115" s="330"/>
      <c r="M115" s="48"/>
      <c r="N115" s="48"/>
      <c r="O115" s="44"/>
      <c r="P115" s="43"/>
      <c r="Q115" s="54"/>
      <c r="S115" s="27"/>
      <c r="T115" s="27"/>
      <c r="U115" s="6"/>
      <c r="V115" s="6"/>
      <c r="W115" s="6"/>
      <c r="X115" s="6"/>
      <c r="Y115" s="6"/>
      <c r="Z115" s="14"/>
      <c r="AA115" s="14"/>
    </row>
    <row r="116" spans="1:27" s="13" customFormat="1" ht="23.25" customHeight="1">
      <c r="A116" s="48"/>
      <c r="B116" s="330"/>
      <c r="C116" s="330"/>
      <c r="D116" s="330"/>
      <c r="E116" s="330"/>
      <c r="F116" s="330"/>
      <c r="G116" s="330"/>
      <c r="H116" s="330"/>
      <c r="I116" s="330"/>
      <c r="J116" s="330"/>
      <c r="K116" s="330"/>
      <c r="L116" s="330"/>
      <c r="M116" s="48"/>
      <c r="N116" s="48"/>
      <c r="O116" s="44"/>
      <c r="P116" s="43"/>
      <c r="Q116" s="54"/>
      <c r="S116" s="27"/>
      <c r="T116" s="27"/>
      <c r="U116" s="6"/>
      <c r="V116" s="6"/>
      <c r="W116" s="6"/>
      <c r="X116" s="6"/>
      <c r="Y116" s="6"/>
      <c r="Z116" s="14"/>
      <c r="AA116" s="14"/>
    </row>
    <row r="117" spans="1:27" s="13" customFormat="1" ht="10.5">
      <c r="A117" s="48"/>
      <c r="B117" s="79" t="s">
        <v>282</v>
      </c>
      <c r="C117" s="50"/>
      <c r="D117" s="51"/>
      <c r="E117" s="45"/>
      <c r="F117" s="48"/>
      <c r="G117" s="52"/>
      <c r="H117" s="45"/>
      <c r="I117" s="55"/>
      <c r="J117" s="56"/>
      <c r="K117" s="57"/>
      <c r="L117" s="48"/>
      <c r="M117" s="48"/>
      <c r="N117" s="48"/>
      <c r="O117" s="44"/>
      <c r="P117" s="43"/>
      <c r="Q117" s="44"/>
      <c r="R117" s="6"/>
      <c r="S117" s="27"/>
      <c r="T117" s="27"/>
      <c r="U117" s="6"/>
      <c r="V117" s="6"/>
      <c r="W117" s="6"/>
      <c r="X117" s="6"/>
      <c r="Y117" s="6"/>
      <c r="Z117" s="14"/>
      <c r="AA117" s="14"/>
    </row>
    <row r="118" spans="1:27" s="13" customFormat="1" ht="10.5">
      <c r="A118" s="48"/>
      <c r="B118" s="58"/>
      <c r="C118" s="50"/>
      <c r="D118" s="51"/>
      <c r="E118" s="45"/>
      <c r="F118" s="48"/>
      <c r="G118" s="52"/>
      <c r="H118" s="45"/>
      <c r="I118" s="55"/>
      <c r="J118" s="56"/>
      <c r="K118" s="57"/>
      <c r="L118" s="48"/>
      <c r="M118" s="48"/>
      <c r="N118" s="48"/>
      <c r="O118" s="44"/>
      <c r="P118" s="43"/>
      <c r="Q118" s="44"/>
      <c r="R118" s="6"/>
      <c r="S118" s="27"/>
      <c r="T118" s="27"/>
      <c r="U118" s="6"/>
      <c r="V118" s="6"/>
      <c r="W118" s="6"/>
      <c r="X118" s="6"/>
      <c r="Y118" s="6"/>
      <c r="Z118" s="14"/>
      <c r="AA118" s="14"/>
    </row>
    <row r="119" spans="1:27" s="4" customFormat="1" ht="31.5">
      <c r="A119" s="41"/>
      <c r="B119" s="80" t="s">
        <v>34</v>
      </c>
      <c r="C119" s="81" t="s">
        <v>35</v>
      </c>
      <c r="D119" s="81" t="s">
        <v>36</v>
      </c>
      <c r="E119" s="81" t="s">
        <v>88</v>
      </c>
      <c r="F119" s="81" t="s">
        <v>51</v>
      </c>
      <c r="G119" s="81" t="s">
        <v>52</v>
      </c>
      <c r="H119" s="81" t="s">
        <v>160</v>
      </c>
      <c r="I119" s="191" t="s">
        <v>161</v>
      </c>
      <c r="J119" s="81" t="s">
        <v>89</v>
      </c>
      <c r="K119" s="81" t="s">
        <v>90</v>
      </c>
      <c r="L119" s="80" t="s">
        <v>159</v>
      </c>
      <c r="M119" s="41"/>
      <c r="N119" s="41"/>
      <c r="O119" s="42"/>
      <c r="P119" s="43"/>
      <c r="Q119" s="44"/>
      <c r="R119" s="6"/>
      <c r="S119" s="28"/>
      <c r="T119" s="28"/>
      <c r="U119" s="6"/>
      <c r="V119" s="6"/>
      <c r="W119" s="6"/>
      <c r="X119" s="6"/>
      <c r="Y119" s="6"/>
      <c r="Z119" s="5"/>
      <c r="AA119" s="5"/>
    </row>
    <row r="120" spans="1:27" ht="10.5">
      <c r="A120" s="30"/>
      <c r="B120" s="90" t="s">
        <v>152</v>
      </c>
      <c r="C120" s="91" t="s">
        <v>54</v>
      </c>
      <c r="D120" s="142">
        <v>41556</v>
      </c>
      <c r="E120" s="93">
        <v>256116</v>
      </c>
      <c r="F120" s="94">
        <v>2.5</v>
      </c>
      <c r="G120" s="95">
        <v>4.0115</v>
      </c>
      <c r="H120" s="96">
        <v>1027409.33</v>
      </c>
      <c r="I120" s="185">
        <v>0.1136</v>
      </c>
      <c r="J120" s="97">
        <v>7.2E-05</v>
      </c>
      <c r="K120" s="74">
        <v>7.2E-05</v>
      </c>
      <c r="L120" s="94" t="s">
        <v>24</v>
      </c>
      <c r="M120" s="54"/>
      <c r="N120" s="30"/>
      <c r="O120" s="45"/>
      <c r="P120" s="46"/>
      <c r="Q120" s="47"/>
      <c r="R120" s="10"/>
      <c r="S120" s="29"/>
      <c r="T120" s="29"/>
      <c r="U120" s="328"/>
      <c r="V120" s="11"/>
      <c r="W120" s="199"/>
      <c r="X120" s="145"/>
      <c r="Y120" s="15"/>
      <c r="Z120" s="14"/>
      <c r="AA120" s="14"/>
    </row>
    <row r="121" spans="1:27" ht="10.5">
      <c r="A121" s="30"/>
      <c r="B121" s="98" t="s">
        <v>153</v>
      </c>
      <c r="C121" s="99" t="s">
        <v>167</v>
      </c>
      <c r="D121" s="142">
        <v>40143</v>
      </c>
      <c r="E121" s="93">
        <v>954376</v>
      </c>
      <c r="F121" s="100">
        <v>2.5</v>
      </c>
      <c r="G121" s="95">
        <v>7.5835</v>
      </c>
      <c r="H121" s="96">
        <v>7237510.4</v>
      </c>
      <c r="I121" s="185">
        <v>0.2814</v>
      </c>
      <c r="J121" s="97">
        <v>0.000506</v>
      </c>
      <c r="K121" s="74">
        <v>0.000508</v>
      </c>
      <c r="L121" s="94" t="s">
        <v>24</v>
      </c>
      <c r="M121" s="54"/>
      <c r="N121" s="30"/>
      <c r="O121" s="45"/>
      <c r="P121" s="46"/>
      <c r="Q121" s="47"/>
      <c r="R121" s="10"/>
      <c r="S121" s="29"/>
      <c r="T121" s="29"/>
      <c r="U121" s="328"/>
      <c r="V121" s="11"/>
      <c r="W121" s="198"/>
      <c r="X121" s="145"/>
      <c r="Y121" s="15"/>
      <c r="Z121" s="14"/>
      <c r="AA121" s="14"/>
    </row>
    <row r="122" spans="1:27" ht="21">
      <c r="A122" s="30"/>
      <c r="B122" s="98" t="s">
        <v>79</v>
      </c>
      <c r="C122" s="99" t="s">
        <v>164</v>
      </c>
      <c r="D122" s="142">
        <v>41647</v>
      </c>
      <c r="E122" s="93">
        <v>60054</v>
      </c>
      <c r="F122" s="100">
        <v>11.6</v>
      </c>
      <c r="G122" s="95">
        <v>3.11</v>
      </c>
      <c r="H122" s="96">
        <v>186767.94</v>
      </c>
      <c r="I122" s="185">
        <v>0.1251</v>
      </c>
      <c r="J122" s="88">
        <v>1.3E-05</v>
      </c>
      <c r="K122" s="74">
        <v>1.3E-05</v>
      </c>
      <c r="L122" s="85" t="s">
        <v>329</v>
      </c>
      <c r="M122" s="30"/>
      <c r="N122" s="41"/>
      <c r="O122" s="45"/>
      <c r="P122" s="46"/>
      <c r="Q122" s="47"/>
      <c r="R122" s="10"/>
      <c r="S122" s="7"/>
      <c r="T122" s="9"/>
      <c r="U122" s="9"/>
      <c r="V122" s="6"/>
      <c r="W122" s="6"/>
      <c r="X122" s="145"/>
      <c r="Y122" s="15"/>
      <c r="Z122" s="14"/>
      <c r="AA122" s="14"/>
    </row>
    <row r="123" spans="1:27" ht="21">
      <c r="A123" s="30"/>
      <c r="B123" s="98" t="s">
        <v>155</v>
      </c>
      <c r="C123" s="99" t="s">
        <v>168</v>
      </c>
      <c r="D123" s="142">
        <v>37169</v>
      </c>
      <c r="E123" s="93">
        <v>1595520</v>
      </c>
      <c r="F123" s="100">
        <v>2.5</v>
      </c>
      <c r="G123" s="95">
        <v>0</v>
      </c>
      <c r="H123" s="96">
        <v>0</v>
      </c>
      <c r="I123" s="185">
        <v>0.3326</v>
      </c>
      <c r="J123" s="97">
        <v>0</v>
      </c>
      <c r="K123" s="74">
        <v>0</v>
      </c>
      <c r="L123" s="94" t="s">
        <v>85</v>
      </c>
      <c r="M123" s="54"/>
      <c r="N123" s="30"/>
      <c r="O123" s="45"/>
      <c r="P123" s="46"/>
      <c r="Q123" s="47"/>
      <c r="R123" s="33"/>
      <c r="S123" s="29"/>
      <c r="T123" s="29"/>
      <c r="U123" s="328"/>
      <c r="V123" s="11"/>
      <c r="W123" s="198"/>
      <c r="X123" s="145"/>
      <c r="Y123" s="15"/>
      <c r="Z123" s="14"/>
      <c r="AA123" s="14"/>
    </row>
    <row r="124" spans="1:27" ht="10.5">
      <c r="A124" s="30"/>
      <c r="B124" s="98" t="s">
        <v>156</v>
      </c>
      <c r="C124" s="99" t="s">
        <v>60</v>
      </c>
      <c r="D124" s="142">
        <v>39309</v>
      </c>
      <c r="E124" s="93">
        <v>77234</v>
      </c>
      <c r="F124" s="100">
        <v>2.5</v>
      </c>
      <c r="G124" s="95">
        <v>21.447</v>
      </c>
      <c r="H124" s="96">
        <v>1656437.6</v>
      </c>
      <c r="I124" s="185">
        <v>0.3999</v>
      </c>
      <c r="J124" s="97">
        <v>0.000116</v>
      </c>
      <c r="K124" s="74">
        <v>0.000116</v>
      </c>
      <c r="L124" s="94" t="s">
        <v>24</v>
      </c>
      <c r="M124" s="54"/>
      <c r="N124" s="30"/>
      <c r="O124" s="45"/>
      <c r="P124" s="46"/>
      <c r="Q124" s="47"/>
      <c r="R124" s="10"/>
      <c r="S124" s="29"/>
      <c r="T124" s="29"/>
      <c r="U124" s="328"/>
      <c r="V124" s="11"/>
      <c r="W124" s="198"/>
      <c r="X124" s="145"/>
      <c r="Y124" s="15"/>
      <c r="Z124" s="14"/>
      <c r="AA124" s="14"/>
    </row>
    <row r="125" spans="1:25" ht="10.5">
      <c r="A125" s="30"/>
      <c r="B125" s="114" t="s">
        <v>3</v>
      </c>
      <c r="C125" s="105"/>
      <c r="D125" s="105"/>
      <c r="E125" s="105"/>
      <c r="F125" s="105"/>
      <c r="G125" s="105"/>
      <c r="H125" s="115">
        <v>10108125.27</v>
      </c>
      <c r="I125" s="105"/>
      <c r="J125" s="75">
        <v>0.0007070000000000001</v>
      </c>
      <c r="K125" s="75">
        <v>0.000709</v>
      </c>
      <c r="L125" s="105"/>
      <c r="M125" s="30"/>
      <c r="N125" s="30"/>
      <c r="O125" s="136"/>
      <c r="P125" s="38"/>
      <c r="Q125" s="30"/>
      <c r="R125" s="8"/>
      <c r="S125" s="26"/>
      <c r="T125" s="26"/>
      <c r="W125" s="14"/>
      <c r="X125" s="14"/>
      <c r="Y125" s="14"/>
    </row>
    <row r="126" spans="1:17" ht="10.5">
      <c r="A126" s="30"/>
      <c r="B126" s="30"/>
      <c r="C126" s="30"/>
      <c r="D126" s="30"/>
      <c r="E126" s="30"/>
      <c r="F126" s="30"/>
      <c r="G126" s="30"/>
      <c r="H126" s="30"/>
      <c r="I126" s="30"/>
      <c r="J126" s="54"/>
      <c r="K126" s="54"/>
      <c r="L126" s="30"/>
      <c r="M126" s="30"/>
      <c r="N126" s="30"/>
      <c r="O126" s="30"/>
      <c r="P126" s="38"/>
      <c r="Q126" s="54"/>
    </row>
    <row r="127" spans="1:17" ht="11.25" customHeight="1">
      <c r="A127" s="30"/>
      <c r="B127" s="344"/>
      <c r="C127" s="345"/>
      <c r="D127" s="345"/>
      <c r="E127" s="345"/>
      <c r="F127" s="345"/>
      <c r="G127" s="345"/>
      <c r="H127" s="345"/>
      <c r="I127" s="345"/>
      <c r="J127" s="345"/>
      <c r="K127" s="345"/>
      <c r="L127" s="345"/>
      <c r="M127" s="30"/>
      <c r="N127" s="30"/>
      <c r="O127" s="30"/>
      <c r="P127" s="38"/>
      <c r="Q127" s="54"/>
    </row>
    <row r="128" spans="1:17" ht="10.5">
      <c r="A128" s="30"/>
      <c r="B128" s="30"/>
      <c r="C128" s="30"/>
      <c r="D128" s="30"/>
      <c r="E128" s="30"/>
      <c r="F128" s="30"/>
      <c r="G128" s="30"/>
      <c r="H128" s="30"/>
      <c r="I128" s="30"/>
      <c r="J128" s="30"/>
      <c r="K128" s="30"/>
      <c r="L128" s="30"/>
      <c r="M128" s="30"/>
      <c r="N128" s="30"/>
      <c r="O128" s="30"/>
      <c r="P128" s="38"/>
      <c r="Q128" s="54"/>
    </row>
    <row r="129" spans="1:17" s="24" customFormat="1" ht="12.75" customHeight="1">
      <c r="A129" s="53"/>
      <c r="B129" s="342" t="s">
        <v>303</v>
      </c>
      <c r="C129" s="342"/>
      <c r="D129" s="342"/>
      <c r="E129" s="342"/>
      <c r="F129" s="342"/>
      <c r="G129" s="342"/>
      <c r="H129" s="342"/>
      <c r="I129" s="342"/>
      <c r="J129" s="342"/>
      <c r="K129" s="342"/>
      <c r="L129" s="53"/>
      <c r="M129" s="53"/>
      <c r="N129" s="53"/>
      <c r="O129" s="53"/>
      <c r="P129" s="53"/>
      <c r="Q129" s="53"/>
    </row>
    <row r="130" spans="1:17" s="24" customFormat="1" ht="12.75" customHeight="1">
      <c r="A130" s="53"/>
      <c r="B130" s="321"/>
      <c r="C130" s="321"/>
      <c r="D130" s="321"/>
      <c r="E130" s="321"/>
      <c r="F130" s="321"/>
      <c r="G130" s="321"/>
      <c r="H130" s="321"/>
      <c r="I130" s="321"/>
      <c r="J130" s="321"/>
      <c r="K130" s="321"/>
      <c r="L130" s="53"/>
      <c r="M130" s="53"/>
      <c r="N130" s="53"/>
      <c r="O130" s="53"/>
      <c r="P130" s="53"/>
      <c r="Q130" s="53"/>
    </row>
    <row r="131" spans="1:17" s="24" customFormat="1" ht="12.75" customHeight="1">
      <c r="A131" s="53"/>
      <c r="B131" s="322" t="s">
        <v>306</v>
      </c>
      <c r="C131" s="39"/>
      <c r="D131" s="39"/>
      <c r="E131" s="39"/>
      <c r="F131" s="39"/>
      <c r="G131" s="39"/>
      <c r="H131" s="39"/>
      <c r="I131" s="39"/>
      <c r="J131" s="39"/>
      <c r="K131" s="39"/>
      <c r="L131" s="53"/>
      <c r="M131" s="53"/>
      <c r="N131" s="53"/>
      <c r="O131" s="53"/>
      <c r="P131" s="53"/>
      <c r="Q131" s="53"/>
    </row>
    <row r="132" spans="1:17" s="4" customFormat="1" ht="31.5">
      <c r="A132" s="41"/>
      <c r="B132" s="80" t="s">
        <v>34</v>
      </c>
      <c r="C132" s="81" t="s">
        <v>37</v>
      </c>
      <c r="D132" s="81" t="s">
        <v>5</v>
      </c>
      <c r="E132" s="81" t="s">
        <v>31</v>
      </c>
      <c r="F132" s="81" t="s">
        <v>52</v>
      </c>
      <c r="G132" s="81" t="s">
        <v>160</v>
      </c>
      <c r="H132" s="81" t="s">
        <v>161</v>
      </c>
      <c r="I132" s="81" t="s">
        <v>89</v>
      </c>
      <c r="J132" s="81" t="s">
        <v>90</v>
      </c>
      <c r="K132" s="80" t="s">
        <v>30</v>
      </c>
      <c r="L132" s="80" t="s">
        <v>159</v>
      </c>
      <c r="M132" s="41"/>
      <c r="N132" s="41"/>
      <c r="O132" s="41"/>
      <c r="P132" s="62"/>
      <c r="Q132" s="41"/>
    </row>
    <row r="133" spans="1:18" ht="10.5">
      <c r="A133" s="30"/>
      <c r="B133" s="85" t="s">
        <v>157</v>
      </c>
      <c r="C133" s="116">
        <v>23159</v>
      </c>
      <c r="D133" s="142">
        <v>38552</v>
      </c>
      <c r="E133" s="116">
        <v>1490898</v>
      </c>
      <c r="F133" s="117">
        <v>203.2355</v>
      </c>
      <c r="G133" s="118">
        <v>4706730.94</v>
      </c>
      <c r="H133" s="187">
        <v>0.2</v>
      </c>
      <c r="I133" s="88">
        <v>0.0003291087786969048</v>
      </c>
      <c r="J133" s="89">
        <v>0.0003302210893708559</v>
      </c>
      <c r="K133" s="112" t="s">
        <v>49</v>
      </c>
      <c r="L133" s="112" t="s">
        <v>24</v>
      </c>
      <c r="M133" s="30"/>
      <c r="N133" s="30"/>
      <c r="O133" s="45"/>
      <c r="P133" s="46"/>
      <c r="Q133" s="48"/>
      <c r="R133" s="13"/>
    </row>
    <row r="134" spans="1:18" ht="33" customHeight="1">
      <c r="A134" s="30"/>
      <c r="B134" s="94" t="s">
        <v>158</v>
      </c>
      <c r="C134" s="119">
        <v>32016</v>
      </c>
      <c r="D134" s="142">
        <v>38552</v>
      </c>
      <c r="E134" s="119">
        <v>2652588</v>
      </c>
      <c r="F134" s="120">
        <v>193.987</v>
      </c>
      <c r="G134" s="113">
        <v>6210687.79</v>
      </c>
      <c r="H134" s="186">
        <v>0.2</v>
      </c>
      <c r="I134" s="97">
        <v>0.0004342699634822717</v>
      </c>
      <c r="J134" s="74">
        <v>0.000435737694357365</v>
      </c>
      <c r="K134" s="112" t="s">
        <v>49</v>
      </c>
      <c r="L134" s="94" t="s">
        <v>181</v>
      </c>
      <c r="M134" s="30"/>
      <c r="N134" s="30"/>
      <c r="O134" s="45"/>
      <c r="P134" s="46"/>
      <c r="Q134" s="48"/>
      <c r="R134" s="13"/>
    </row>
    <row r="135" spans="1:18" ht="10.5">
      <c r="A135" s="30"/>
      <c r="B135" s="94" t="s">
        <v>56</v>
      </c>
      <c r="C135" s="119">
        <v>354468</v>
      </c>
      <c r="D135" s="142">
        <v>38552</v>
      </c>
      <c r="E135" s="119">
        <v>118840</v>
      </c>
      <c r="F135" s="120">
        <v>1.0859</v>
      </c>
      <c r="G135" s="113">
        <v>384916.8</v>
      </c>
      <c r="H135" s="186">
        <v>0.2043</v>
      </c>
      <c r="I135" s="97">
        <v>2.6914539956244183E-05</v>
      </c>
      <c r="J135" s="74">
        <v>2.700550480439059E-05</v>
      </c>
      <c r="K135" s="112" t="s">
        <v>49</v>
      </c>
      <c r="L135" s="100" t="s">
        <v>24</v>
      </c>
      <c r="M135" s="30"/>
      <c r="N135" s="30"/>
      <c r="O135" s="45"/>
      <c r="P135" s="46"/>
      <c r="Q135" s="48"/>
      <c r="R135" s="13"/>
    </row>
    <row r="136" spans="1:18" ht="31.5">
      <c r="A136" s="30"/>
      <c r="B136" s="94" t="s">
        <v>57</v>
      </c>
      <c r="C136" s="119">
        <v>27554</v>
      </c>
      <c r="D136" s="142">
        <v>38552</v>
      </c>
      <c r="E136" s="119">
        <v>675810</v>
      </c>
      <c r="F136" s="120">
        <v>128.4952</v>
      </c>
      <c r="G136" s="113">
        <v>3540556.74</v>
      </c>
      <c r="H136" s="186">
        <v>0.2</v>
      </c>
      <c r="I136" s="97">
        <v>0.00024756637238509635</v>
      </c>
      <c r="J136" s="74">
        <v>0.0002484030888033141</v>
      </c>
      <c r="K136" s="112" t="s">
        <v>49</v>
      </c>
      <c r="L136" s="94" t="s">
        <v>181</v>
      </c>
      <c r="M136" s="30"/>
      <c r="N136" s="30"/>
      <c r="O136" s="45"/>
      <c r="P136" s="46"/>
      <c r="Q136" s="48"/>
      <c r="R136" s="13"/>
    </row>
    <row r="137" spans="1:18" ht="31.5">
      <c r="A137" s="30"/>
      <c r="B137" s="94" t="s">
        <v>63</v>
      </c>
      <c r="C137" s="119">
        <v>203160</v>
      </c>
      <c r="D137" s="142">
        <v>38552</v>
      </c>
      <c r="E137" s="119">
        <v>15194209</v>
      </c>
      <c r="F137" s="120">
        <v>79.8313</v>
      </c>
      <c r="G137" s="113">
        <v>16218526.91</v>
      </c>
      <c r="H137" s="186">
        <v>0.2</v>
      </c>
      <c r="I137" s="97">
        <v>0.001134048164565996</v>
      </c>
      <c r="J137" s="74">
        <v>0.001137880982041166</v>
      </c>
      <c r="K137" s="112" t="s">
        <v>49</v>
      </c>
      <c r="L137" s="94" t="s">
        <v>181</v>
      </c>
      <c r="M137" s="30"/>
      <c r="N137" s="30"/>
      <c r="O137" s="45"/>
      <c r="P137" s="46"/>
      <c r="Q137" s="48"/>
      <c r="R137" s="13"/>
    </row>
    <row r="138" spans="1:18" ht="10.5">
      <c r="A138" s="30"/>
      <c r="B138" s="94" t="s">
        <v>64</v>
      </c>
      <c r="C138" s="119">
        <v>21237</v>
      </c>
      <c r="D138" s="142">
        <v>38552</v>
      </c>
      <c r="E138" s="119">
        <v>1351671</v>
      </c>
      <c r="F138" s="120">
        <v>0</v>
      </c>
      <c r="G138" s="113">
        <v>0</v>
      </c>
      <c r="H138" s="186">
        <v>0.2</v>
      </c>
      <c r="I138" s="97">
        <v>0</v>
      </c>
      <c r="J138" s="74">
        <v>0</v>
      </c>
      <c r="K138" s="112" t="s">
        <v>49</v>
      </c>
      <c r="L138" s="100" t="s">
        <v>50</v>
      </c>
      <c r="M138" s="30"/>
      <c r="N138" s="30"/>
      <c r="O138" s="45"/>
      <c r="P138" s="46"/>
      <c r="Q138" s="48"/>
      <c r="R138" s="13"/>
    </row>
    <row r="139" spans="1:18" ht="31.5">
      <c r="A139" s="30"/>
      <c r="B139" s="94" t="s">
        <v>65</v>
      </c>
      <c r="C139" s="119">
        <v>2651113</v>
      </c>
      <c r="D139" s="142">
        <v>38552</v>
      </c>
      <c r="E139" s="119">
        <v>65441294</v>
      </c>
      <c r="F139" s="120">
        <v>25.0479</v>
      </c>
      <c r="G139" s="113">
        <v>66404813.31</v>
      </c>
      <c r="H139" s="186">
        <v>0.1999</v>
      </c>
      <c r="I139" s="97">
        <v>0.0046432242009674055</v>
      </c>
      <c r="J139" s="74">
        <v>0.004658917212441404</v>
      </c>
      <c r="K139" s="112" t="s">
        <v>49</v>
      </c>
      <c r="L139" s="94" t="s">
        <v>181</v>
      </c>
      <c r="M139" s="30"/>
      <c r="N139" s="30"/>
      <c r="O139" s="45"/>
      <c r="P139" s="46"/>
      <c r="Q139" s="48"/>
      <c r="R139" s="13"/>
    </row>
    <row r="140" spans="1:18" ht="21">
      <c r="A140" s="30"/>
      <c r="B140" s="94" t="s">
        <v>66</v>
      </c>
      <c r="C140" s="119">
        <v>2875443</v>
      </c>
      <c r="D140" s="142">
        <v>40214</v>
      </c>
      <c r="E140" s="119">
        <v>131168263</v>
      </c>
      <c r="F140" s="120">
        <v>100.0381</v>
      </c>
      <c r="G140" s="113">
        <v>287653854.38</v>
      </c>
      <c r="H140" s="186">
        <v>0.2</v>
      </c>
      <c r="I140" s="97">
        <v>0.02011362236534793</v>
      </c>
      <c r="J140" s="74">
        <v>0.020181601703174717</v>
      </c>
      <c r="K140" s="112" t="s">
        <v>49</v>
      </c>
      <c r="L140" s="94" t="s">
        <v>25</v>
      </c>
      <c r="M140" s="30"/>
      <c r="N140" s="30"/>
      <c r="O140" s="45"/>
      <c r="P140" s="46"/>
      <c r="Q140" s="48"/>
      <c r="R140" s="13"/>
    </row>
    <row r="141" spans="1:18" ht="21">
      <c r="A141" s="30"/>
      <c r="B141" s="94" t="s">
        <v>68</v>
      </c>
      <c r="C141" s="119">
        <v>27361036</v>
      </c>
      <c r="D141" s="142">
        <v>41060</v>
      </c>
      <c r="E141" s="119">
        <v>670084812</v>
      </c>
      <c r="F141" s="120">
        <v>11.7555</v>
      </c>
      <c r="G141" s="113">
        <v>321642658.7</v>
      </c>
      <c r="H141" s="186">
        <v>0.2153</v>
      </c>
      <c r="I141" s="97">
        <v>0.02249022175497084</v>
      </c>
      <c r="J141" s="74">
        <v>0.022566233442707133</v>
      </c>
      <c r="K141" s="112" t="s">
        <v>49</v>
      </c>
      <c r="L141" s="94" t="s">
        <v>25</v>
      </c>
      <c r="M141" s="30"/>
      <c r="N141" s="30"/>
      <c r="O141" s="45"/>
      <c r="P141" s="46"/>
      <c r="Q141" s="48"/>
      <c r="R141" s="13"/>
    </row>
    <row r="142" spans="1:18" ht="10.5">
      <c r="A142" s="30"/>
      <c r="B142" s="94" t="s">
        <v>44</v>
      </c>
      <c r="C142" s="119">
        <v>75655</v>
      </c>
      <c r="D142" s="142">
        <v>38552</v>
      </c>
      <c r="E142" s="119">
        <v>132633</v>
      </c>
      <c r="F142" s="120">
        <v>21.5321</v>
      </c>
      <c r="G142" s="113">
        <v>1629011.03</v>
      </c>
      <c r="H142" s="186">
        <v>0.6994</v>
      </c>
      <c r="I142" s="97">
        <v>0.00011390534904191632</v>
      </c>
      <c r="J142" s="74">
        <v>0.00011429032247246748</v>
      </c>
      <c r="K142" s="112" t="s">
        <v>49</v>
      </c>
      <c r="L142" s="100" t="s">
        <v>24</v>
      </c>
      <c r="M142" s="30"/>
      <c r="N142" s="30"/>
      <c r="O142" s="45"/>
      <c r="P142" s="46"/>
      <c r="Q142" s="48"/>
      <c r="R142" s="13"/>
    </row>
    <row r="143" spans="1:18" ht="21">
      <c r="A143" s="30"/>
      <c r="B143" s="94" t="s">
        <v>45</v>
      </c>
      <c r="C143" s="119">
        <v>13557204</v>
      </c>
      <c r="D143" s="142">
        <v>38552</v>
      </c>
      <c r="E143" s="119">
        <v>38468154</v>
      </c>
      <c r="F143" s="120">
        <v>12.1854</v>
      </c>
      <c r="G143" s="113">
        <v>165199953.62</v>
      </c>
      <c r="H143" s="186">
        <v>0.12</v>
      </c>
      <c r="I143" s="97">
        <v>0.011551277451322405</v>
      </c>
      <c r="J143" s="74">
        <v>0.011590318066579617</v>
      </c>
      <c r="K143" s="112" t="s">
        <v>49</v>
      </c>
      <c r="L143" s="94" t="s">
        <v>25</v>
      </c>
      <c r="M143" s="30"/>
      <c r="N143" s="30"/>
      <c r="O143" s="45"/>
      <c r="P143" s="46"/>
      <c r="Q143" s="48"/>
      <c r="R143" s="13"/>
    </row>
    <row r="144" spans="1:18" ht="10.5">
      <c r="A144" s="30"/>
      <c r="B144" s="94" t="s">
        <v>192</v>
      </c>
      <c r="C144" s="119">
        <v>9903524</v>
      </c>
      <c r="D144" s="142">
        <v>38552</v>
      </c>
      <c r="E144" s="119">
        <v>45765358</v>
      </c>
      <c r="F144" s="120">
        <v>6.5765</v>
      </c>
      <c r="G144" s="113">
        <v>65130525.59</v>
      </c>
      <c r="H144" s="186">
        <v>0.1339</v>
      </c>
      <c r="I144" s="97">
        <v>0.004554122172280449</v>
      </c>
      <c r="J144" s="74">
        <v>0.00456951403974373</v>
      </c>
      <c r="K144" s="112" t="s">
        <v>49</v>
      </c>
      <c r="L144" s="100" t="s">
        <v>24</v>
      </c>
      <c r="M144" s="30"/>
      <c r="N144" s="30"/>
      <c r="O144" s="45"/>
      <c r="P144" s="46"/>
      <c r="Q144" s="48"/>
      <c r="R144" s="13"/>
    </row>
    <row r="145" spans="1:18" ht="21">
      <c r="A145" s="30"/>
      <c r="B145" s="94" t="s">
        <v>46</v>
      </c>
      <c r="C145" s="119">
        <v>10994457</v>
      </c>
      <c r="D145" s="142">
        <v>38552</v>
      </c>
      <c r="E145" s="119">
        <v>131073011</v>
      </c>
      <c r="F145" s="120">
        <v>31.4121</v>
      </c>
      <c r="G145" s="113">
        <v>345358982.73</v>
      </c>
      <c r="H145" s="186">
        <v>0.22</v>
      </c>
      <c r="I145" s="97">
        <v>0.024148538437227033</v>
      </c>
      <c r="J145" s="74">
        <v>0.024230154847370816</v>
      </c>
      <c r="K145" s="112" t="s">
        <v>49</v>
      </c>
      <c r="L145" s="94" t="s">
        <v>25</v>
      </c>
      <c r="M145" s="30"/>
      <c r="N145" s="30"/>
      <c r="O145" s="45"/>
      <c r="P145" s="46"/>
      <c r="Q145" s="48"/>
      <c r="R145" s="13"/>
    </row>
    <row r="146" spans="1:18" ht="31.5">
      <c r="A146" s="30"/>
      <c r="B146" s="94" t="s">
        <v>47</v>
      </c>
      <c r="C146" s="119">
        <v>7796022</v>
      </c>
      <c r="D146" s="142">
        <v>38552</v>
      </c>
      <c r="E146" s="119">
        <v>165221141</v>
      </c>
      <c r="F146" s="120">
        <v>37.9937</v>
      </c>
      <c r="G146" s="113">
        <v>296199721.06</v>
      </c>
      <c r="H146" s="186">
        <v>0.2199</v>
      </c>
      <c r="I146" s="97">
        <v>0.02071117505782484</v>
      </c>
      <c r="J146" s="74">
        <v>0.020781173983949214</v>
      </c>
      <c r="K146" s="112" t="s">
        <v>49</v>
      </c>
      <c r="L146" s="94" t="s">
        <v>181</v>
      </c>
      <c r="M146" s="30"/>
      <c r="N146" s="30"/>
      <c r="O146" s="45"/>
      <c r="P146" s="46"/>
      <c r="Q146" s="48"/>
      <c r="R146" s="13"/>
    </row>
    <row r="147" spans="1:18" ht="21">
      <c r="A147" s="30"/>
      <c r="B147" s="94" t="s">
        <v>48</v>
      </c>
      <c r="C147" s="119">
        <v>8167813</v>
      </c>
      <c r="D147" s="142">
        <v>38552</v>
      </c>
      <c r="E147" s="119">
        <v>113299904</v>
      </c>
      <c r="F147" s="120">
        <v>25.3066</v>
      </c>
      <c r="G147" s="113">
        <v>206699576.47</v>
      </c>
      <c r="H147" s="186">
        <v>0.22</v>
      </c>
      <c r="I147" s="97">
        <v>0.014453055854773201</v>
      </c>
      <c r="J147" s="74">
        <v>0.014501903802136165</v>
      </c>
      <c r="K147" s="112" t="s">
        <v>49</v>
      </c>
      <c r="L147" s="94" t="s">
        <v>25</v>
      </c>
      <c r="M147" s="30"/>
      <c r="N147" s="30"/>
      <c r="O147" s="45"/>
      <c r="P147" s="46"/>
      <c r="Q147" s="48"/>
      <c r="R147" s="13"/>
    </row>
    <row r="148" spans="1:18" ht="21">
      <c r="A148" s="30"/>
      <c r="B148" s="94" t="s">
        <v>101</v>
      </c>
      <c r="C148" s="119">
        <v>9327282</v>
      </c>
      <c r="D148" s="142">
        <v>38552</v>
      </c>
      <c r="E148" s="119">
        <v>125918629</v>
      </c>
      <c r="F148" s="120">
        <v>20.5847</v>
      </c>
      <c r="G148" s="113">
        <v>191999301.79</v>
      </c>
      <c r="H148" s="186">
        <v>0.2199</v>
      </c>
      <c r="I148" s="97">
        <v>0.01342516845094301</v>
      </c>
      <c r="J148" s="74">
        <v>0.013470542379364799</v>
      </c>
      <c r="K148" s="112" t="s">
        <v>49</v>
      </c>
      <c r="L148" s="94" t="s">
        <v>25</v>
      </c>
      <c r="M148" s="30"/>
      <c r="N148" s="30"/>
      <c r="O148" s="45"/>
      <c r="P148" s="46"/>
      <c r="Q148" s="48"/>
      <c r="R148" s="13"/>
    </row>
    <row r="149" spans="1:18" ht="10.5">
      <c r="A149" s="30"/>
      <c r="B149" s="94" t="s">
        <v>102</v>
      </c>
      <c r="C149" s="119">
        <v>322530</v>
      </c>
      <c r="D149" s="142">
        <v>38552</v>
      </c>
      <c r="E149" s="119">
        <v>319656</v>
      </c>
      <c r="F149" s="120">
        <v>2.2248</v>
      </c>
      <c r="G149" s="113">
        <v>717564.74</v>
      </c>
      <c r="H149" s="186">
        <v>0.0761</v>
      </c>
      <c r="I149" s="97">
        <v>5.017428406845835E-05</v>
      </c>
      <c r="J149" s="74">
        <v>5.034386140987166E-05</v>
      </c>
      <c r="K149" s="112" t="s">
        <v>49</v>
      </c>
      <c r="L149" s="100" t="s">
        <v>24</v>
      </c>
      <c r="M149" s="30"/>
      <c r="N149" s="30"/>
      <c r="O149" s="45"/>
      <c r="P149" s="46"/>
      <c r="Q149" s="48"/>
      <c r="R149" s="13"/>
    </row>
    <row r="150" spans="1:18" ht="21">
      <c r="A150" s="30"/>
      <c r="B150" s="94" t="s">
        <v>103</v>
      </c>
      <c r="C150" s="119">
        <v>9220644</v>
      </c>
      <c r="D150" s="142">
        <v>38552</v>
      </c>
      <c r="E150" s="119">
        <v>141578929</v>
      </c>
      <c r="F150" s="120">
        <v>62.1702</v>
      </c>
      <c r="G150" s="113">
        <v>573249281.61</v>
      </c>
      <c r="H150" s="186">
        <v>0.2412</v>
      </c>
      <c r="I150" s="97">
        <v>0.04008331331545056</v>
      </c>
      <c r="J150" s="74">
        <v>0.04021878553659469</v>
      </c>
      <c r="K150" s="112" t="s">
        <v>49</v>
      </c>
      <c r="L150" s="94" t="s">
        <v>25</v>
      </c>
      <c r="M150" s="30"/>
      <c r="N150" s="30"/>
      <c r="O150" s="45"/>
      <c r="P150" s="46"/>
      <c r="Q150" s="48"/>
      <c r="R150" s="13"/>
    </row>
    <row r="151" spans="1:18" ht="21">
      <c r="A151" s="30"/>
      <c r="B151" s="94" t="s">
        <v>104</v>
      </c>
      <c r="C151" s="119">
        <v>6753127</v>
      </c>
      <c r="D151" s="142">
        <v>38552</v>
      </c>
      <c r="E151" s="119">
        <v>114760053</v>
      </c>
      <c r="F151" s="120">
        <v>56.1384</v>
      </c>
      <c r="G151" s="113">
        <v>379109744.78</v>
      </c>
      <c r="H151" s="186">
        <v>0.2409</v>
      </c>
      <c r="I151" s="97">
        <v>0.026508493195627845</v>
      </c>
      <c r="J151" s="74">
        <v>0.02659808570072177</v>
      </c>
      <c r="K151" s="112" t="s">
        <v>49</v>
      </c>
      <c r="L151" s="94" t="s">
        <v>25</v>
      </c>
      <c r="M151" s="30"/>
      <c r="N151" s="30"/>
      <c r="O151" s="45"/>
      <c r="P151" s="46"/>
      <c r="Q151" s="48"/>
      <c r="R151" s="13"/>
    </row>
    <row r="152" spans="1:18" ht="21">
      <c r="A152" s="30"/>
      <c r="B152" s="121" t="s">
        <v>105</v>
      </c>
      <c r="C152" s="119">
        <v>3256396</v>
      </c>
      <c r="D152" s="142">
        <v>38552</v>
      </c>
      <c r="E152" s="119">
        <v>107277263</v>
      </c>
      <c r="F152" s="120">
        <v>145.2741</v>
      </c>
      <c r="G152" s="113">
        <v>473069998.14</v>
      </c>
      <c r="H152" s="186">
        <v>0.12</v>
      </c>
      <c r="I152" s="97">
        <v>0.033078476613749755</v>
      </c>
      <c r="J152" s="74">
        <v>0.03319027412568851</v>
      </c>
      <c r="K152" s="112" t="s">
        <v>49</v>
      </c>
      <c r="L152" s="94" t="s">
        <v>25</v>
      </c>
      <c r="M152" s="30"/>
      <c r="N152" s="30"/>
      <c r="O152" s="45"/>
      <c r="P152" s="46"/>
      <c r="Q152" s="48"/>
      <c r="R152" s="13"/>
    </row>
    <row r="153" spans="1:18" ht="10.5">
      <c r="A153" s="30"/>
      <c r="B153" s="94" t="s">
        <v>106</v>
      </c>
      <c r="C153" s="119">
        <v>444054</v>
      </c>
      <c r="D153" s="142">
        <v>38552</v>
      </c>
      <c r="E153" s="119">
        <v>2833769</v>
      </c>
      <c r="F153" s="120">
        <v>103.3027</v>
      </c>
      <c r="G153" s="113">
        <v>45871977.15</v>
      </c>
      <c r="H153" s="186">
        <v>0.12</v>
      </c>
      <c r="I153" s="97">
        <v>0.003207506562133934</v>
      </c>
      <c r="J153" s="74">
        <v>0.003218347183888104</v>
      </c>
      <c r="K153" s="112" t="s">
        <v>49</v>
      </c>
      <c r="L153" s="100" t="s">
        <v>24</v>
      </c>
      <c r="M153" s="30"/>
      <c r="N153" s="30"/>
      <c r="O153" s="45"/>
      <c r="P153" s="46"/>
      <c r="Q153" s="48"/>
      <c r="R153" s="13"/>
    </row>
    <row r="154" spans="1:18" ht="10.5">
      <c r="A154" s="30"/>
      <c r="B154" s="94" t="s">
        <v>107</v>
      </c>
      <c r="C154" s="119">
        <v>1680000</v>
      </c>
      <c r="D154" s="142">
        <v>38552</v>
      </c>
      <c r="E154" s="119">
        <v>26124808</v>
      </c>
      <c r="F154" s="120">
        <v>32.3173</v>
      </c>
      <c r="G154" s="113">
        <v>54293064</v>
      </c>
      <c r="H154" s="186">
        <v>0.12</v>
      </c>
      <c r="I154" s="97">
        <v>0.003796334273731161</v>
      </c>
      <c r="J154" s="74">
        <v>0.003809164995388837</v>
      </c>
      <c r="K154" s="112" t="s">
        <v>49</v>
      </c>
      <c r="L154" s="100" t="s">
        <v>24</v>
      </c>
      <c r="M154" s="30"/>
      <c r="N154" s="30"/>
      <c r="O154" s="45"/>
      <c r="P154" s="46"/>
      <c r="Q154" s="48"/>
      <c r="R154" s="13"/>
    </row>
    <row r="155" spans="1:18" ht="21">
      <c r="A155" s="30"/>
      <c r="B155" s="94" t="s">
        <v>199</v>
      </c>
      <c r="C155" s="119">
        <v>2381863</v>
      </c>
      <c r="D155" s="142">
        <v>38552</v>
      </c>
      <c r="E155" s="119">
        <v>62522462</v>
      </c>
      <c r="F155" s="120">
        <v>169.7872</v>
      </c>
      <c r="G155" s="113">
        <v>404409849.55</v>
      </c>
      <c r="H155" s="186">
        <v>0.12000000000000001</v>
      </c>
      <c r="I155" s="97">
        <v>0.02827755258905866</v>
      </c>
      <c r="J155" s="74">
        <v>0.02837312410101456</v>
      </c>
      <c r="K155" s="112" t="s">
        <v>49</v>
      </c>
      <c r="L155" s="94" t="s">
        <v>25</v>
      </c>
      <c r="M155" s="30"/>
      <c r="N155" s="30"/>
      <c r="O155" s="45"/>
      <c r="P155" s="46"/>
      <c r="Q155" s="48"/>
      <c r="R155" s="13"/>
    </row>
    <row r="156" spans="1:18" ht="10.5">
      <c r="A156" s="30"/>
      <c r="B156" s="121" t="s">
        <v>97</v>
      </c>
      <c r="C156" s="119">
        <v>132784</v>
      </c>
      <c r="D156" s="142">
        <v>39261</v>
      </c>
      <c r="E156" s="119">
        <v>3160329</v>
      </c>
      <c r="F156" s="120">
        <v>36.0686</v>
      </c>
      <c r="G156" s="113">
        <v>4789332.98</v>
      </c>
      <c r="H156" s="186">
        <v>0.4899</v>
      </c>
      <c r="I156" s="97">
        <v>0.00033488456168701404</v>
      </c>
      <c r="J156" s="74">
        <v>0.0003360163931561738</v>
      </c>
      <c r="K156" s="112" t="s">
        <v>49</v>
      </c>
      <c r="L156" s="100" t="s">
        <v>24</v>
      </c>
      <c r="M156" s="30"/>
      <c r="N156" s="30"/>
      <c r="O156" s="45"/>
      <c r="P156" s="46"/>
      <c r="Q156" s="48"/>
      <c r="R156" s="13"/>
    </row>
    <row r="157" spans="1:18" ht="21">
      <c r="A157" s="30"/>
      <c r="B157" s="94" t="s">
        <v>19</v>
      </c>
      <c r="C157" s="119">
        <v>14871947</v>
      </c>
      <c r="D157" s="142">
        <v>38552</v>
      </c>
      <c r="E157" s="119">
        <v>84664380</v>
      </c>
      <c r="F157" s="120">
        <v>4.0875</v>
      </c>
      <c r="G157" s="113">
        <v>60789083.36</v>
      </c>
      <c r="H157" s="186">
        <v>0.25</v>
      </c>
      <c r="I157" s="97">
        <v>0.004250555478472694</v>
      </c>
      <c r="J157" s="74">
        <v>0.0042649213615331425</v>
      </c>
      <c r="K157" s="112" t="s">
        <v>49</v>
      </c>
      <c r="L157" s="94" t="s">
        <v>25</v>
      </c>
      <c r="M157" s="30"/>
      <c r="N157" s="30"/>
      <c r="O157" s="45"/>
      <c r="P157" s="46"/>
      <c r="Q157" s="48"/>
      <c r="R157" s="13"/>
    </row>
    <row r="158" spans="1:18" ht="10.5">
      <c r="A158" s="30"/>
      <c r="B158" s="94" t="s">
        <v>21</v>
      </c>
      <c r="C158" s="119">
        <v>43263</v>
      </c>
      <c r="D158" s="142">
        <v>38552</v>
      </c>
      <c r="E158" s="119">
        <v>207601</v>
      </c>
      <c r="F158" s="120">
        <v>248.6356</v>
      </c>
      <c r="G158" s="113">
        <v>10756721.96</v>
      </c>
      <c r="H158" s="186">
        <v>0.1748</v>
      </c>
      <c r="I158" s="97">
        <v>0.0007521423408659463</v>
      </c>
      <c r="J158" s="74">
        <v>0.000754684406007412</v>
      </c>
      <c r="K158" s="112" t="s">
        <v>49</v>
      </c>
      <c r="L158" s="100" t="s">
        <v>24</v>
      </c>
      <c r="M158" s="30"/>
      <c r="N158" s="30"/>
      <c r="O158" s="45"/>
      <c r="P158" s="46"/>
      <c r="Q158" s="48"/>
      <c r="R158" s="13"/>
    </row>
    <row r="159" spans="1:18" ht="31.5">
      <c r="A159" s="30"/>
      <c r="B159" s="94" t="s">
        <v>22</v>
      </c>
      <c r="C159" s="119">
        <v>2005884</v>
      </c>
      <c r="D159" s="142">
        <v>39261</v>
      </c>
      <c r="E159" s="119">
        <v>76347715</v>
      </c>
      <c r="F159" s="120">
        <v>53.0187</v>
      </c>
      <c r="G159" s="113">
        <v>106349362.03</v>
      </c>
      <c r="H159" s="186">
        <v>0.4899</v>
      </c>
      <c r="I159" s="97">
        <v>0.007436267145724772</v>
      </c>
      <c r="J159" s="74">
        <v>0.007461399988893806</v>
      </c>
      <c r="K159" s="112" t="s">
        <v>49</v>
      </c>
      <c r="L159" s="94" t="s">
        <v>181</v>
      </c>
      <c r="M159" s="30"/>
      <c r="N159" s="30"/>
      <c r="O159" s="45"/>
      <c r="P159" s="46"/>
      <c r="Q159" s="48"/>
      <c r="R159" s="13"/>
    </row>
    <row r="160" spans="1:18" ht="10.5">
      <c r="A160" s="30"/>
      <c r="B160" s="100" t="s">
        <v>23</v>
      </c>
      <c r="C160" s="119">
        <v>17912</v>
      </c>
      <c r="D160" s="142">
        <v>38552</v>
      </c>
      <c r="E160" s="119">
        <v>17912</v>
      </c>
      <c r="F160" s="120">
        <v>0.8335</v>
      </c>
      <c r="G160" s="113">
        <v>14929.65</v>
      </c>
      <c r="H160" s="186">
        <v>0.199</v>
      </c>
      <c r="I160" s="97">
        <v>1.0439260158500252E-06</v>
      </c>
      <c r="J160" s="74">
        <v>1.0474542415474461E-06</v>
      </c>
      <c r="K160" s="112" t="s">
        <v>49</v>
      </c>
      <c r="L160" s="100" t="s">
        <v>24</v>
      </c>
      <c r="M160" s="30"/>
      <c r="N160" s="30"/>
      <c r="O160" s="45"/>
      <c r="P160" s="46"/>
      <c r="Q160" s="48"/>
      <c r="R160" s="13"/>
    </row>
    <row r="161" spans="1:18" ht="21">
      <c r="A161" s="30"/>
      <c r="B161" s="100" t="s">
        <v>91</v>
      </c>
      <c r="C161" s="119">
        <v>4735921</v>
      </c>
      <c r="D161" s="142">
        <v>39261</v>
      </c>
      <c r="E161" s="119">
        <v>47146452</v>
      </c>
      <c r="F161" s="120">
        <v>9.1775</v>
      </c>
      <c r="G161" s="113">
        <v>43463914.98</v>
      </c>
      <c r="H161" s="186">
        <v>1</v>
      </c>
      <c r="I161" s="97">
        <v>0.0030391276150690486</v>
      </c>
      <c r="J161" s="74">
        <v>0.0030493991553759516</v>
      </c>
      <c r="K161" s="112" t="s">
        <v>49</v>
      </c>
      <c r="L161" s="94" t="s">
        <v>25</v>
      </c>
      <c r="M161" s="30"/>
      <c r="N161" s="30"/>
      <c r="O161" s="45"/>
      <c r="P161" s="46"/>
      <c r="Q161" s="48"/>
      <c r="R161" s="13"/>
    </row>
    <row r="162" spans="1:18" ht="10.5">
      <c r="A162" s="30"/>
      <c r="B162" s="100" t="s">
        <v>92</v>
      </c>
      <c r="C162" s="119">
        <v>1366412</v>
      </c>
      <c r="D162" s="142">
        <v>40746</v>
      </c>
      <c r="E162" s="119">
        <v>17819672</v>
      </c>
      <c r="F162" s="120">
        <v>0</v>
      </c>
      <c r="G162" s="113">
        <v>0</v>
      </c>
      <c r="H162" s="186">
        <v>0.22</v>
      </c>
      <c r="I162" s="97">
        <v>0</v>
      </c>
      <c r="J162" s="74">
        <v>0</v>
      </c>
      <c r="K162" s="112" t="s">
        <v>49</v>
      </c>
      <c r="L162" s="100" t="s">
        <v>50</v>
      </c>
      <c r="M162" s="30"/>
      <c r="N162" s="30"/>
      <c r="O162" s="45"/>
      <c r="P162" s="46"/>
      <c r="Q162" s="48"/>
      <c r="R162" s="13"/>
    </row>
    <row r="163" spans="1:18" ht="10.5">
      <c r="A163" s="30"/>
      <c r="B163" s="121" t="s">
        <v>93</v>
      </c>
      <c r="C163" s="119">
        <v>194022</v>
      </c>
      <c r="D163" s="142">
        <v>38552</v>
      </c>
      <c r="E163" s="119">
        <v>656686</v>
      </c>
      <c r="F163" s="120">
        <v>0</v>
      </c>
      <c r="G163" s="113">
        <v>0</v>
      </c>
      <c r="H163" s="186">
        <v>0.33</v>
      </c>
      <c r="I163" s="97">
        <v>0</v>
      </c>
      <c r="J163" s="74">
        <v>0</v>
      </c>
      <c r="K163" s="122" t="s">
        <v>29</v>
      </c>
      <c r="L163" s="100" t="s">
        <v>26</v>
      </c>
      <c r="M163" s="30"/>
      <c r="N163" s="30"/>
      <c r="O163" s="45"/>
      <c r="P163" s="46"/>
      <c r="Q163" s="48"/>
      <c r="R163" s="13"/>
    </row>
    <row r="164" spans="1:18" ht="10.5">
      <c r="A164" s="30"/>
      <c r="B164" s="121" t="s">
        <v>94</v>
      </c>
      <c r="C164" s="119">
        <v>10191630</v>
      </c>
      <c r="D164" s="142">
        <v>38552</v>
      </c>
      <c r="E164" s="119">
        <v>927357</v>
      </c>
      <c r="F164" s="120">
        <v>0</v>
      </c>
      <c r="G164" s="113">
        <v>0</v>
      </c>
      <c r="H164" s="186">
        <v>0.0796</v>
      </c>
      <c r="I164" s="97">
        <v>0</v>
      </c>
      <c r="J164" s="74">
        <v>0</v>
      </c>
      <c r="K164" s="122" t="s">
        <v>32</v>
      </c>
      <c r="L164" s="100" t="s">
        <v>26</v>
      </c>
      <c r="M164" s="30"/>
      <c r="N164" s="30"/>
      <c r="O164" s="45"/>
      <c r="P164" s="46"/>
      <c r="Q164" s="48"/>
      <c r="R164" s="13"/>
    </row>
    <row r="165" spans="1:18" ht="10.5">
      <c r="A165" s="30"/>
      <c r="B165" s="121" t="s">
        <v>95</v>
      </c>
      <c r="C165" s="119">
        <v>778442</v>
      </c>
      <c r="D165" s="142">
        <v>38552</v>
      </c>
      <c r="E165" s="119">
        <v>0</v>
      </c>
      <c r="F165" s="120">
        <v>0</v>
      </c>
      <c r="G165" s="113">
        <v>0</v>
      </c>
      <c r="H165" s="186">
        <v>0.1212</v>
      </c>
      <c r="I165" s="97">
        <v>0</v>
      </c>
      <c r="J165" s="74">
        <v>0</v>
      </c>
      <c r="K165" s="122" t="s">
        <v>32</v>
      </c>
      <c r="L165" s="100" t="s">
        <v>26</v>
      </c>
      <c r="M165" s="30"/>
      <c r="N165" s="30"/>
      <c r="O165" s="45"/>
      <c r="P165" s="46"/>
      <c r="Q165" s="63"/>
      <c r="R165" s="13"/>
    </row>
    <row r="166" spans="1:18" ht="10.5">
      <c r="A166" s="30"/>
      <c r="B166" s="121" t="s">
        <v>96</v>
      </c>
      <c r="C166" s="119">
        <v>1350988</v>
      </c>
      <c r="D166" s="142">
        <v>38552</v>
      </c>
      <c r="E166" s="119">
        <v>340996</v>
      </c>
      <c r="F166" s="120">
        <v>0</v>
      </c>
      <c r="G166" s="113">
        <v>0</v>
      </c>
      <c r="H166" s="186">
        <v>0.0976</v>
      </c>
      <c r="I166" s="97">
        <v>0</v>
      </c>
      <c r="J166" s="74">
        <v>0</v>
      </c>
      <c r="K166" s="122" t="s">
        <v>29</v>
      </c>
      <c r="L166" s="100" t="s">
        <v>26</v>
      </c>
      <c r="M166" s="30"/>
      <c r="N166" s="30"/>
      <c r="O166" s="45"/>
      <c r="P166" s="46"/>
      <c r="Q166" s="48"/>
      <c r="R166" s="13"/>
    </row>
    <row r="167" spans="1:18" ht="21">
      <c r="A167" s="30"/>
      <c r="B167" s="94" t="s">
        <v>17</v>
      </c>
      <c r="C167" s="119">
        <v>89261778</v>
      </c>
      <c r="D167" s="142">
        <v>38552</v>
      </c>
      <c r="E167" s="119">
        <v>3106503426</v>
      </c>
      <c r="F167" s="120">
        <v>23.5841</v>
      </c>
      <c r="G167" s="113">
        <v>2105158698.53</v>
      </c>
      <c r="H167" s="186">
        <v>0.1994</v>
      </c>
      <c r="I167" s="97">
        <v>0.14719902562273376</v>
      </c>
      <c r="J167" s="74">
        <v>0.14769652389076435</v>
      </c>
      <c r="K167" s="122" t="s">
        <v>327</v>
      </c>
      <c r="L167" s="94" t="s">
        <v>25</v>
      </c>
      <c r="M167" s="30"/>
      <c r="N167" s="30"/>
      <c r="O167" s="45"/>
      <c r="P167" s="46"/>
      <c r="Q167" s="48"/>
      <c r="R167" s="13"/>
    </row>
    <row r="168" spans="1:17" ht="10.5">
      <c r="A168" s="30"/>
      <c r="B168" s="100" t="s">
        <v>98</v>
      </c>
      <c r="C168" s="119">
        <v>2152291</v>
      </c>
      <c r="D168" s="142">
        <v>38552</v>
      </c>
      <c r="E168" s="119">
        <v>2787316</v>
      </c>
      <c r="F168" s="120">
        <v>0</v>
      </c>
      <c r="G168" s="113">
        <v>0</v>
      </c>
      <c r="H168" s="186">
        <v>0.0178</v>
      </c>
      <c r="I168" s="97">
        <v>0</v>
      </c>
      <c r="J168" s="74">
        <v>0</v>
      </c>
      <c r="K168" s="112" t="s">
        <v>49</v>
      </c>
      <c r="L168" s="100" t="s">
        <v>27</v>
      </c>
      <c r="M168" s="30"/>
      <c r="N168" s="30"/>
      <c r="O168" s="45"/>
      <c r="P168" s="46"/>
      <c r="Q168" s="30"/>
    </row>
    <row r="169" spans="1:17" ht="10.5">
      <c r="A169" s="30"/>
      <c r="B169" s="121" t="s">
        <v>99</v>
      </c>
      <c r="C169" s="119">
        <v>132859</v>
      </c>
      <c r="D169" s="142">
        <v>39261</v>
      </c>
      <c r="E169" s="119">
        <v>3059858</v>
      </c>
      <c r="F169" s="120">
        <v>0</v>
      </c>
      <c r="G169" s="113">
        <v>0</v>
      </c>
      <c r="H169" s="186">
        <v>0.3</v>
      </c>
      <c r="I169" s="97">
        <v>0</v>
      </c>
      <c r="J169" s="74">
        <v>0</v>
      </c>
      <c r="K169" s="122" t="s">
        <v>327</v>
      </c>
      <c r="L169" s="100" t="s">
        <v>26</v>
      </c>
      <c r="M169" s="30"/>
      <c r="N169" s="30"/>
      <c r="O169" s="45"/>
      <c r="P169" s="46"/>
      <c r="Q169" s="30"/>
    </row>
    <row r="170" spans="1:17" ht="10.5">
      <c r="A170" s="30"/>
      <c r="B170" s="100" t="s">
        <v>108</v>
      </c>
      <c r="C170" s="119">
        <v>198860</v>
      </c>
      <c r="D170" s="142">
        <v>38552</v>
      </c>
      <c r="E170" s="119">
        <v>42459</v>
      </c>
      <c r="F170" s="120">
        <v>0</v>
      </c>
      <c r="G170" s="113">
        <v>0</v>
      </c>
      <c r="H170" s="186">
        <v>0.199</v>
      </c>
      <c r="I170" s="97">
        <v>0</v>
      </c>
      <c r="J170" s="74">
        <v>0</v>
      </c>
      <c r="K170" s="122" t="s">
        <v>28</v>
      </c>
      <c r="L170" s="100" t="s">
        <v>26</v>
      </c>
      <c r="M170" s="30"/>
      <c r="N170" s="30"/>
      <c r="O170" s="45"/>
      <c r="P170" s="46"/>
      <c r="Q170" s="30"/>
    </row>
    <row r="171" spans="1:17" ht="10.5">
      <c r="A171" s="30"/>
      <c r="B171" s="100"/>
      <c r="C171" s="119"/>
      <c r="D171" s="92"/>
      <c r="E171" s="119"/>
      <c r="F171" s="120"/>
      <c r="G171" s="113"/>
      <c r="H171" s="74"/>
      <c r="I171" s="97"/>
      <c r="J171" s="74"/>
      <c r="K171" s="94"/>
      <c r="L171" s="100"/>
      <c r="M171" s="30"/>
      <c r="N171" s="30"/>
      <c r="O171" s="135"/>
      <c r="P171" s="38"/>
      <c r="Q171" s="30"/>
    </row>
    <row r="172" spans="1:18" ht="10.5">
      <c r="A172" s="30"/>
      <c r="B172" s="114" t="s">
        <v>3</v>
      </c>
      <c r="C172" s="105"/>
      <c r="D172" s="105"/>
      <c r="E172" s="123">
        <v>5307156314</v>
      </c>
      <c r="F172" s="105"/>
      <c r="G172" s="115">
        <v>6241023341.320001</v>
      </c>
      <c r="H172" s="124"/>
      <c r="I172" s="75">
        <v>0.43639111643817496</v>
      </c>
      <c r="J172" s="75">
        <v>0.4378660163139959</v>
      </c>
      <c r="K172" s="105"/>
      <c r="L172" s="105"/>
      <c r="M172" s="30"/>
      <c r="N172" s="30"/>
      <c r="O172" s="30"/>
      <c r="P172" s="38"/>
      <c r="Q172" s="137"/>
      <c r="R172" s="26"/>
    </row>
    <row r="173" spans="1:17" ht="10.5">
      <c r="A173" s="30"/>
      <c r="B173" s="30"/>
      <c r="C173" s="30"/>
      <c r="D173" s="30"/>
      <c r="E173" s="30"/>
      <c r="F173" s="30"/>
      <c r="G173" s="61"/>
      <c r="H173" s="30"/>
      <c r="I173" s="30"/>
      <c r="J173" s="30"/>
      <c r="K173" s="30"/>
      <c r="L173" s="30"/>
      <c r="M173" s="30"/>
      <c r="N173" s="30"/>
      <c r="P173" s="38"/>
      <c r="Q173" s="30"/>
    </row>
    <row r="174" spans="1:17" ht="10.5">
      <c r="A174" s="30"/>
      <c r="B174" s="30" t="s">
        <v>121</v>
      </c>
      <c r="C174" s="30"/>
      <c r="D174" s="30"/>
      <c r="E174" s="30"/>
      <c r="F174" s="30"/>
      <c r="G174" s="30"/>
      <c r="H174" s="30"/>
      <c r="I174" s="30"/>
      <c r="J174" s="30"/>
      <c r="K174" s="30"/>
      <c r="L174" s="30"/>
      <c r="M174" s="30"/>
      <c r="N174" s="30"/>
      <c r="O174" s="54"/>
      <c r="P174" s="38"/>
      <c r="Q174" s="30"/>
    </row>
    <row r="175" spans="1:17" ht="15" customHeight="1">
      <c r="A175" s="30"/>
      <c r="B175" s="64" t="s">
        <v>4</v>
      </c>
      <c r="C175" s="30"/>
      <c r="D175" s="30"/>
      <c r="E175" s="30"/>
      <c r="F175" s="30"/>
      <c r="G175" s="30"/>
      <c r="H175" s="30"/>
      <c r="I175" s="30"/>
      <c r="J175" s="30"/>
      <c r="K175" s="30"/>
      <c r="L175" s="30"/>
      <c r="M175" s="30"/>
      <c r="N175" s="30"/>
      <c r="O175" s="30"/>
      <c r="P175" s="38"/>
      <c r="Q175" s="30"/>
    </row>
    <row r="176" spans="1:17" ht="12" customHeight="1">
      <c r="A176" s="30"/>
      <c r="B176" s="64" t="s">
        <v>109</v>
      </c>
      <c r="C176" s="30"/>
      <c r="D176" s="30"/>
      <c r="E176" s="30"/>
      <c r="F176" s="30"/>
      <c r="G176" s="30"/>
      <c r="H176" s="30"/>
      <c r="I176" s="30"/>
      <c r="J176" s="30"/>
      <c r="K176" s="30"/>
      <c r="L176" s="30"/>
      <c r="M176" s="30"/>
      <c r="N176" s="30"/>
      <c r="O176" s="54"/>
      <c r="P176" s="38"/>
      <c r="Q176" s="30"/>
    </row>
    <row r="177" spans="1:17" ht="10.5">
      <c r="A177" s="30"/>
      <c r="B177" s="64" t="s">
        <v>61</v>
      </c>
      <c r="C177" s="30"/>
      <c r="D177" s="30"/>
      <c r="E177" s="30"/>
      <c r="F177" s="30"/>
      <c r="G177" s="30"/>
      <c r="H177" s="30"/>
      <c r="I177" s="30"/>
      <c r="J177" s="30"/>
      <c r="K177" s="30"/>
      <c r="L177" s="30"/>
      <c r="M177" s="30"/>
      <c r="N177" s="30"/>
      <c r="O177" s="30"/>
      <c r="P177" s="38"/>
      <c r="Q177" s="30"/>
    </row>
    <row r="178" spans="1:17" ht="10.5">
      <c r="A178" s="30"/>
      <c r="B178" s="64" t="s">
        <v>38</v>
      </c>
      <c r="C178" s="30"/>
      <c r="D178" s="30"/>
      <c r="E178" s="30"/>
      <c r="F178" s="30"/>
      <c r="G178" s="30"/>
      <c r="H178" s="30"/>
      <c r="I178" s="30"/>
      <c r="J178" s="30"/>
      <c r="K178" s="30"/>
      <c r="L178" s="30"/>
      <c r="M178" s="30"/>
      <c r="N178" s="30"/>
      <c r="O178" s="30"/>
      <c r="P178" s="38"/>
      <c r="Q178" s="30"/>
    </row>
    <row r="179" spans="1:17" ht="10.5">
      <c r="A179" s="30"/>
      <c r="B179" s="64" t="s">
        <v>1</v>
      </c>
      <c r="C179" s="30"/>
      <c r="D179" s="30"/>
      <c r="E179" s="30"/>
      <c r="F179" s="30"/>
      <c r="G179" s="30"/>
      <c r="H179" s="30"/>
      <c r="I179" s="30"/>
      <c r="J179" s="30"/>
      <c r="K179" s="30"/>
      <c r="L179" s="30"/>
      <c r="M179" s="30"/>
      <c r="N179" s="30"/>
      <c r="O179" s="30"/>
      <c r="P179" s="38"/>
      <c r="Q179" s="30"/>
    </row>
    <row r="180" spans="1:17" ht="10.5">
      <c r="A180" s="30"/>
      <c r="B180" s="30"/>
      <c r="C180" s="30"/>
      <c r="D180" s="30"/>
      <c r="E180" s="30"/>
      <c r="F180" s="30"/>
      <c r="G180" s="30"/>
      <c r="H180" s="30"/>
      <c r="I180" s="30"/>
      <c r="J180" s="30"/>
      <c r="K180" s="30"/>
      <c r="L180" s="30"/>
      <c r="M180" s="30"/>
      <c r="N180" s="30"/>
      <c r="O180" s="30"/>
      <c r="P180" s="38"/>
      <c r="Q180" s="30"/>
    </row>
    <row r="181" spans="1:17" ht="10.5">
      <c r="A181" s="30"/>
      <c r="B181" s="30"/>
      <c r="C181" s="30"/>
      <c r="D181" s="30"/>
      <c r="E181" s="30"/>
      <c r="F181" s="30"/>
      <c r="G181" s="30"/>
      <c r="H181" s="30"/>
      <c r="I181" s="30"/>
      <c r="J181" s="30"/>
      <c r="K181" s="30"/>
      <c r="L181" s="30"/>
      <c r="M181" s="30"/>
      <c r="N181" s="30"/>
      <c r="O181" s="59"/>
      <c r="P181" s="38"/>
      <c r="Q181" s="30"/>
    </row>
    <row r="182" spans="1:17" ht="11.25">
      <c r="A182" s="30"/>
      <c r="B182" s="125" t="s">
        <v>169</v>
      </c>
      <c r="C182" s="30"/>
      <c r="D182" s="30"/>
      <c r="E182" s="30"/>
      <c r="F182" s="30"/>
      <c r="G182" s="30"/>
      <c r="H182" s="30"/>
      <c r="I182" s="30"/>
      <c r="J182" s="30"/>
      <c r="K182" s="30"/>
      <c r="L182" s="30"/>
      <c r="M182" s="30"/>
      <c r="N182" s="30"/>
      <c r="O182" s="59"/>
      <c r="P182" s="38"/>
      <c r="Q182" s="30"/>
    </row>
    <row r="183" spans="1:17" ht="10.5">
      <c r="A183" s="30"/>
      <c r="B183" s="65"/>
      <c r="C183" s="30"/>
      <c r="D183" s="30"/>
      <c r="E183" s="30"/>
      <c r="F183" s="30"/>
      <c r="G183" s="30"/>
      <c r="H183" s="30"/>
      <c r="I183" s="30"/>
      <c r="J183" s="30"/>
      <c r="K183" s="30"/>
      <c r="L183" s="30"/>
      <c r="M183" s="30"/>
      <c r="N183" s="30"/>
      <c r="O183" s="30"/>
      <c r="P183" s="38"/>
      <c r="Q183" s="30"/>
    </row>
    <row r="184" spans="1:17" ht="12.75" customHeight="1">
      <c r="A184" s="30"/>
      <c r="B184" s="65" t="s">
        <v>170</v>
      </c>
      <c r="C184" s="30"/>
      <c r="D184" s="30"/>
      <c r="E184" s="30"/>
      <c r="F184" s="30"/>
      <c r="G184" s="30"/>
      <c r="H184" s="30"/>
      <c r="I184" s="30"/>
      <c r="J184" s="30"/>
      <c r="K184" s="30"/>
      <c r="L184" s="30"/>
      <c r="M184" s="30"/>
      <c r="N184" s="30"/>
      <c r="O184" s="30"/>
      <c r="P184" s="38"/>
      <c r="Q184" s="30"/>
    </row>
    <row r="185" spans="1:17" ht="12.75" customHeight="1">
      <c r="A185" s="30"/>
      <c r="B185" s="30"/>
      <c r="C185" s="30"/>
      <c r="D185" s="30"/>
      <c r="E185" s="30"/>
      <c r="F185" s="30"/>
      <c r="G185" s="30"/>
      <c r="H185" s="30"/>
      <c r="I185" s="30"/>
      <c r="J185" s="30"/>
      <c r="K185" s="30"/>
      <c r="L185" s="30"/>
      <c r="M185" s="30"/>
      <c r="N185" s="30"/>
      <c r="O185" s="30"/>
      <c r="P185" s="38"/>
      <c r="Q185" s="30"/>
    </row>
    <row r="186" spans="1:17" ht="21">
      <c r="A186" s="30"/>
      <c r="B186" s="126" t="s">
        <v>171</v>
      </c>
      <c r="C186" s="81" t="s">
        <v>172</v>
      </c>
      <c r="D186" s="81" t="s">
        <v>173</v>
      </c>
      <c r="E186" s="81" t="s">
        <v>174</v>
      </c>
      <c r="F186" s="81" t="s">
        <v>175</v>
      </c>
      <c r="G186" s="81" t="s">
        <v>176</v>
      </c>
      <c r="H186" s="81" t="s">
        <v>177</v>
      </c>
      <c r="I186" s="81" t="s">
        <v>116</v>
      </c>
      <c r="J186" s="81" t="s">
        <v>89</v>
      </c>
      <c r="K186" s="81" t="s">
        <v>90</v>
      </c>
      <c r="L186" s="127" t="s">
        <v>130</v>
      </c>
      <c r="M186" s="81" t="s">
        <v>159</v>
      </c>
      <c r="N186" s="60"/>
      <c r="O186" s="30"/>
      <c r="P186" s="38"/>
      <c r="Q186" s="30"/>
    </row>
    <row r="187" spans="1:20" ht="13.5" customHeight="1">
      <c r="A187" s="30"/>
      <c r="B187" s="139" t="s">
        <v>315</v>
      </c>
      <c r="C187" s="116">
        <v>10800</v>
      </c>
      <c r="D187" s="143">
        <v>41631</v>
      </c>
      <c r="E187" s="143">
        <v>41759</v>
      </c>
      <c r="F187" s="118">
        <v>53482762.26</v>
      </c>
      <c r="G187" s="118">
        <v>4040.9198437500163</v>
      </c>
      <c r="H187" s="118">
        <v>400051.0700000003</v>
      </c>
      <c r="I187" s="118">
        <v>53882813.33</v>
      </c>
      <c r="J187" s="129">
        <v>0.0037676483134150853</v>
      </c>
      <c r="K187" s="130">
        <v>0.00378</v>
      </c>
      <c r="L187" s="128" t="s">
        <v>325</v>
      </c>
      <c r="M187" s="336" t="s">
        <v>131</v>
      </c>
      <c r="N187" s="30"/>
      <c r="O187" s="30"/>
      <c r="P187" s="66"/>
      <c r="Q187" s="30"/>
      <c r="S187" s="324"/>
      <c r="T187" s="325"/>
    </row>
    <row r="188" spans="1:17" ht="10.5" customHeight="1">
      <c r="A188" s="30"/>
      <c r="B188" s="139" t="s">
        <v>315</v>
      </c>
      <c r="C188" s="116">
        <v>10000</v>
      </c>
      <c r="D188" s="143">
        <v>41645</v>
      </c>
      <c r="E188" s="143">
        <v>41759</v>
      </c>
      <c r="F188" s="118">
        <v>49587022.75</v>
      </c>
      <c r="G188" s="118">
        <v>3622.6074561403507</v>
      </c>
      <c r="H188" s="118">
        <v>307921.6400000006</v>
      </c>
      <c r="I188" s="118">
        <v>49894944.39</v>
      </c>
      <c r="J188" s="129">
        <v>0.0034888045271062127</v>
      </c>
      <c r="K188" s="130">
        <v>0.003501</v>
      </c>
      <c r="L188" s="128" t="s">
        <v>325</v>
      </c>
      <c r="M188" s="336"/>
      <c r="N188" s="30"/>
      <c r="O188" s="30"/>
      <c r="P188" s="66"/>
      <c r="Q188" s="30"/>
    </row>
    <row r="189" spans="1:17" ht="10.5" customHeight="1">
      <c r="A189" s="30"/>
      <c r="B189" s="139" t="s">
        <v>324</v>
      </c>
      <c r="C189" s="116">
        <v>5000</v>
      </c>
      <c r="D189" s="143">
        <v>41652</v>
      </c>
      <c r="E189" s="143">
        <v>41794</v>
      </c>
      <c r="F189" s="118">
        <v>24807234</v>
      </c>
      <c r="G189" s="118">
        <v>1357.5070422535211</v>
      </c>
      <c r="H189" s="118">
        <v>105885.55000000075</v>
      </c>
      <c r="I189" s="118">
        <v>24913119.55</v>
      </c>
      <c r="J189" s="129">
        <v>0.0017420002233292054</v>
      </c>
      <c r="K189" s="130">
        <v>0.001748</v>
      </c>
      <c r="L189" s="128" t="s">
        <v>325</v>
      </c>
      <c r="M189" s="336"/>
      <c r="N189" s="30"/>
      <c r="O189" s="30"/>
      <c r="P189" s="66"/>
      <c r="Q189" s="30"/>
    </row>
    <row r="190" spans="1:17" ht="10.5" customHeight="1">
      <c r="A190" s="30"/>
      <c r="B190" s="139" t="s">
        <v>331</v>
      </c>
      <c r="C190" s="116">
        <v>3500</v>
      </c>
      <c r="D190" s="143">
        <v>41710</v>
      </c>
      <c r="E190" s="143">
        <v>41857</v>
      </c>
      <c r="F190" s="118">
        <v>34611343.46</v>
      </c>
      <c r="G190" s="118">
        <v>2643.9220408163205</v>
      </c>
      <c r="H190" s="118">
        <v>52878.439999997616</v>
      </c>
      <c r="I190" s="118">
        <v>34664221.9</v>
      </c>
      <c r="J190" s="129">
        <v>0.0024238266175434916</v>
      </c>
      <c r="K190" s="130">
        <v>0.002432</v>
      </c>
      <c r="L190" s="182" t="s">
        <v>332</v>
      </c>
      <c r="M190" s="336"/>
      <c r="N190" s="30"/>
      <c r="O190" s="30"/>
      <c r="P190" s="66"/>
      <c r="Q190" s="30"/>
    </row>
    <row r="191" spans="1:17" ht="10.5" customHeight="1">
      <c r="A191" s="30"/>
      <c r="B191" s="139" t="s">
        <v>333</v>
      </c>
      <c r="C191" s="116">
        <v>1800</v>
      </c>
      <c r="D191" s="143">
        <v>41710</v>
      </c>
      <c r="E191" s="143">
        <v>41899</v>
      </c>
      <c r="F191" s="118">
        <v>17740151.1</v>
      </c>
      <c r="G191" s="118">
        <v>1374.861904761897</v>
      </c>
      <c r="H191" s="118">
        <v>27497.23999999836</v>
      </c>
      <c r="I191" s="118">
        <v>17767648.34</v>
      </c>
      <c r="J191" s="129">
        <v>0.0012423673925778913</v>
      </c>
      <c r="K191" s="130">
        <v>0.001247</v>
      </c>
      <c r="L191" s="182" t="s">
        <v>328</v>
      </c>
      <c r="M191" s="336"/>
      <c r="N191" s="30"/>
      <c r="O191" s="30"/>
      <c r="P191" s="66"/>
      <c r="Q191" s="30"/>
    </row>
    <row r="192" spans="1:20" ht="10.5" customHeight="1">
      <c r="A192" s="30"/>
      <c r="B192" s="139" t="s">
        <v>333</v>
      </c>
      <c r="C192" s="116">
        <v>2370</v>
      </c>
      <c r="D192" s="143">
        <v>41710</v>
      </c>
      <c r="E192" s="143">
        <v>41899</v>
      </c>
      <c r="F192" s="118">
        <v>23350616.5</v>
      </c>
      <c r="G192" s="118">
        <v>1848.5899470899471</v>
      </c>
      <c r="H192" s="118">
        <v>36971.800000000745</v>
      </c>
      <c r="I192" s="118">
        <v>23387588.3</v>
      </c>
      <c r="J192" s="129">
        <v>0.001635330491629721</v>
      </c>
      <c r="K192" s="130">
        <v>0.001641</v>
      </c>
      <c r="L192" s="182" t="s">
        <v>332</v>
      </c>
      <c r="M192" s="336"/>
      <c r="N192" s="30"/>
      <c r="O192" s="30"/>
      <c r="P192" s="66"/>
      <c r="Q192" s="30"/>
      <c r="S192" s="324"/>
      <c r="T192" s="325"/>
    </row>
    <row r="193" spans="1:18" ht="10.5">
      <c r="A193" s="30"/>
      <c r="B193" s="114" t="s">
        <v>3</v>
      </c>
      <c r="C193" s="105"/>
      <c r="D193" s="105"/>
      <c r="E193" s="105"/>
      <c r="F193" s="105"/>
      <c r="G193" s="105"/>
      <c r="H193" s="105"/>
      <c r="I193" s="115">
        <v>204510335.81</v>
      </c>
      <c r="J193" s="75">
        <v>0.014299977565601609</v>
      </c>
      <c r="K193" s="75">
        <v>0.014349</v>
      </c>
      <c r="L193" s="105"/>
      <c r="M193" s="105"/>
      <c r="N193" s="30"/>
      <c r="O193" s="30"/>
      <c r="P193" s="66"/>
      <c r="Q193" s="137"/>
      <c r="R193" s="26"/>
    </row>
    <row r="194" spans="1:17" ht="10.5">
      <c r="A194" s="30"/>
      <c r="B194" s="30"/>
      <c r="C194" s="30"/>
      <c r="D194" s="30"/>
      <c r="E194" s="30"/>
      <c r="F194" s="30"/>
      <c r="G194" s="30"/>
      <c r="H194" s="30"/>
      <c r="I194" s="30"/>
      <c r="J194" s="54"/>
      <c r="K194" s="54"/>
      <c r="L194" s="30"/>
      <c r="M194" s="30"/>
      <c r="N194" s="30"/>
      <c r="O194" s="30"/>
      <c r="P194" s="38"/>
      <c r="Q194" s="30"/>
    </row>
    <row r="195" spans="1:17" ht="10.5">
      <c r="A195" s="30"/>
      <c r="B195" s="30"/>
      <c r="C195" s="30"/>
      <c r="D195" s="30"/>
      <c r="E195" s="30"/>
      <c r="F195" s="30"/>
      <c r="G195" s="30"/>
      <c r="H195" s="30"/>
      <c r="I195" s="30"/>
      <c r="J195" s="61"/>
      <c r="K195" s="138"/>
      <c r="L195" s="30"/>
      <c r="M195" s="30"/>
      <c r="N195" s="30"/>
      <c r="O195" s="61"/>
      <c r="P195" s="66"/>
      <c r="Q195" s="30"/>
    </row>
    <row r="196" spans="1:17" ht="10.5">
      <c r="A196" s="30"/>
      <c r="B196" s="65" t="s">
        <v>291</v>
      </c>
      <c r="C196" s="30"/>
      <c r="D196" s="30"/>
      <c r="E196" s="30"/>
      <c r="F196" s="30"/>
      <c r="G196" s="30"/>
      <c r="H196" s="30"/>
      <c r="I196" s="30"/>
      <c r="J196" s="61"/>
      <c r="K196" s="138"/>
      <c r="L196" s="30"/>
      <c r="M196" s="30"/>
      <c r="N196" s="30"/>
      <c r="O196" s="61"/>
      <c r="P196" s="66"/>
      <c r="Q196" s="30"/>
    </row>
    <row r="197" spans="1:17" ht="10.5">
      <c r="A197" s="30"/>
      <c r="B197" s="30"/>
      <c r="C197" s="30"/>
      <c r="D197" s="30"/>
      <c r="E197" s="30"/>
      <c r="F197" s="30"/>
      <c r="G197" s="30"/>
      <c r="H197" s="30"/>
      <c r="I197" s="30"/>
      <c r="J197" s="61"/>
      <c r="K197" s="138"/>
      <c r="L197" s="30"/>
      <c r="M197" s="30"/>
      <c r="N197" s="30"/>
      <c r="O197" s="61"/>
      <c r="P197" s="66"/>
      <c r="Q197" s="30"/>
    </row>
    <row r="198" spans="1:17" ht="31.5">
      <c r="A198" s="30"/>
      <c r="B198" s="81" t="s">
        <v>34</v>
      </c>
      <c r="C198" s="81" t="s">
        <v>292</v>
      </c>
      <c r="D198" s="81" t="s">
        <v>36</v>
      </c>
      <c r="E198" s="81" t="s">
        <v>293</v>
      </c>
      <c r="F198" s="81" t="s">
        <v>173</v>
      </c>
      <c r="G198" s="81" t="s">
        <v>294</v>
      </c>
      <c r="H198" s="81" t="s">
        <v>174</v>
      </c>
      <c r="I198" s="81" t="s">
        <v>295</v>
      </c>
      <c r="J198" s="81" t="s">
        <v>296</v>
      </c>
      <c r="K198" s="81" t="s">
        <v>115</v>
      </c>
      <c r="L198" s="81" t="s">
        <v>297</v>
      </c>
      <c r="M198" s="81" t="s">
        <v>298</v>
      </c>
      <c r="N198" s="81" t="s">
        <v>116</v>
      </c>
      <c r="O198" s="81" t="s">
        <v>299</v>
      </c>
      <c r="P198" s="81" t="s">
        <v>300</v>
      </c>
      <c r="Q198" s="81" t="s">
        <v>159</v>
      </c>
    </row>
    <row r="199" spans="1:20" ht="21" customHeight="1">
      <c r="A199" s="30"/>
      <c r="B199" s="182" t="s">
        <v>301</v>
      </c>
      <c r="C199" s="139" t="s">
        <v>290</v>
      </c>
      <c r="D199" s="313">
        <v>41668</v>
      </c>
      <c r="E199" s="308">
        <v>4647</v>
      </c>
      <c r="F199" s="313">
        <v>41500</v>
      </c>
      <c r="G199" s="313">
        <v>41387</v>
      </c>
      <c r="H199" s="313">
        <v>41752</v>
      </c>
      <c r="I199" s="308">
        <v>47136418.62</v>
      </c>
      <c r="J199" s="318">
        <v>7575.246565217391</v>
      </c>
      <c r="K199" s="318">
        <v>2598309.57</v>
      </c>
      <c r="L199" s="311">
        <v>0</v>
      </c>
      <c r="M199" s="309">
        <v>10085.1</v>
      </c>
      <c r="N199" s="318">
        <v>49463769.27</v>
      </c>
      <c r="O199" s="129">
        <v>0.003458655466334175</v>
      </c>
      <c r="P199" s="305">
        <v>0.0034703449126259308</v>
      </c>
      <c r="Q199" s="335" t="s">
        <v>302</v>
      </c>
      <c r="S199" s="324"/>
      <c r="T199" s="325"/>
    </row>
    <row r="200" spans="1:20" ht="21" customHeight="1">
      <c r="A200" s="30"/>
      <c r="B200" s="182" t="s">
        <v>301</v>
      </c>
      <c r="C200" s="139" t="s">
        <v>290</v>
      </c>
      <c r="D200" s="313">
        <v>41668</v>
      </c>
      <c r="E200" s="308">
        <v>3300</v>
      </c>
      <c r="F200" s="313">
        <v>41628</v>
      </c>
      <c r="G200" s="313">
        <v>41387</v>
      </c>
      <c r="H200" s="313">
        <v>41752</v>
      </c>
      <c r="I200" s="308">
        <v>33333912.47</v>
      </c>
      <c r="J200" s="318">
        <v>5379.45202020202</v>
      </c>
      <c r="K200" s="318">
        <v>1845152.05</v>
      </c>
      <c r="L200" s="311">
        <v>0</v>
      </c>
      <c r="M200" s="309">
        <v>10085.1</v>
      </c>
      <c r="N200" s="318">
        <v>35125982.05</v>
      </c>
      <c r="O200" s="129">
        <v>0.002456114275570827</v>
      </c>
      <c r="P200" s="305">
        <v>0.002464415367191592</v>
      </c>
      <c r="Q200" s="335"/>
      <c r="S200" s="324"/>
      <c r="T200" s="325"/>
    </row>
    <row r="201" spans="1:17" ht="10.5">
      <c r="A201" s="30"/>
      <c r="B201" s="310" t="s">
        <v>3</v>
      </c>
      <c r="C201" s="139"/>
      <c r="D201" s="304"/>
      <c r="E201" s="315"/>
      <c r="F201" s="304"/>
      <c r="G201" s="304"/>
      <c r="H201" s="304"/>
      <c r="I201" s="312"/>
      <c r="J201" s="312"/>
      <c r="K201" s="312"/>
      <c r="L201" s="307"/>
      <c r="M201" s="317"/>
      <c r="N201" s="314">
        <v>84589751.32</v>
      </c>
      <c r="O201" s="306">
        <v>0.005914769741905002</v>
      </c>
      <c r="P201" s="316">
        <v>0.005934760279817522</v>
      </c>
      <c r="Q201" s="312"/>
    </row>
    <row r="202" spans="1:17" ht="10.5">
      <c r="A202" s="30"/>
      <c r="B202" s="30"/>
      <c r="C202" s="30"/>
      <c r="D202" s="30"/>
      <c r="E202" s="30"/>
      <c r="F202" s="30"/>
      <c r="G202" s="30"/>
      <c r="H202" s="30"/>
      <c r="I202" s="30"/>
      <c r="J202" s="61"/>
      <c r="K202" s="138"/>
      <c r="L202" s="30"/>
      <c r="M202" s="30"/>
      <c r="N202" s="30"/>
      <c r="O202" s="61"/>
      <c r="P202" s="66"/>
      <c r="Q202" s="30"/>
    </row>
    <row r="203" spans="1:17" ht="11.25">
      <c r="A203" s="30"/>
      <c r="B203" s="125" t="s">
        <v>71</v>
      </c>
      <c r="C203" s="125"/>
      <c r="D203" s="125"/>
      <c r="E203" s="125"/>
      <c r="F203" s="125"/>
      <c r="G203" s="125"/>
      <c r="H203" s="125"/>
      <c r="I203" s="125"/>
      <c r="J203" s="125"/>
      <c r="K203" s="30"/>
      <c r="L203" s="30"/>
      <c r="M203" s="30"/>
      <c r="N203" s="30"/>
      <c r="O203" s="30"/>
      <c r="P203" s="38"/>
      <c r="Q203" s="30"/>
    </row>
    <row r="204" spans="1:17" ht="10.5">
      <c r="A204" s="30"/>
      <c r="B204" s="39"/>
      <c r="C204" s="39"/>
      <c r="D204" s="39"/>
      <c r="E204" s="39"/>
      <c r="F204" s="39"/>
      <c r="G204" s="39"/>
      <c r="H204" s="39"/>
      <c r="I204" s="39"/>
      <c r="J204" s="39"/>
      <c r="K204" s="30"/>
      <c r="L204" s="30"/>
      <c r="M204" s="30"/>
      <c r="N204" s="30"/>
      <c r="O204" s="30"/>
      <c r="P204" s="38"/>
      <c r="Q204" s="30"/>
    </row>
    <row r="205" spans="1:17" s="4" customFormat="1" ht="53.25" customHeight="1">
      <c r="A205" s="41"/>
      <c r="B205" s="80" t="s">
        <v>72</v>
      </c>
      <c r="C205" s="80" t="s">
        <v>73</v>
      </c>
      <c r="D205" s="80" t="s">
        <v>74</v>
      </c>
      <c r="E205" s="80" t="s">
        <v>75</v>
      </c>
      <c r="F205" s="80" t="s">
        <v>114</v>
      </c>
      <c r="G205" s="80" t="s">
        <v>115</v>
      </c>
      <c r="H205" s="80" t="s">
        <v>116</v>
      </c>
      <c r="I205" s="80" t="s">
        <v>89</v>
      </c>
      <c r="J205" s="80" t="s">
        <v>90</v>
      </c>
      <c r="K205" s="80" t="s">
        <v>159</v>
      </c>
      <c r="L205" s="41"/>
      <c r="M205" s="67"/>
      <c r="N205" s="41"/>
      <c r="O205" s="41"/>
      <c r="P205" s="62"/>
      <c r="Q205" s="41"/>
    </row>
    <row r="206" spans="1:20" ht="11.25" customHeight="1">
      <c r="A206" s="30"/>
      <c r="B206" s="132" t="s">
        <v>117</v>
      </c>
      <c r="C206" s="143">
        <v>41724</v>
      </c>
      <c r="D206" s="143">
        <v>41737</v>
      </c>
      <c r="E206" s="131">
        <v>34900000</v>
      </c>
      <c r="F206" s="131">
        <v>1454.17</v>
      </c>
      <c r="G206" s="131">
        <v>8725</v>
      </c>
      <c r="H206" s="131">
        <v>34908725</v>
      </c>
      <c r="I206" s="88">
        <v>0.002441</v>
      </c>
      <c r="J206" s="89">
        <v>0.002449</v>
      </c>
      <c r="K206" s="337" t="s">
        <v>289</v>
      </c>
      <c r="L206" s="31"/>
      <c r="M206" s="67"/>
      <c r="N206" s="30"/>
      <c r="O206" s="67"/>
      <c r="P206" s="68"/>
      <c r="Q206" s="48"/>
      <c r="S206" s="324"/>
      <c r="T206" s="325"/>
    </row>
    <row r="207" spans="1:20" ht="11.25" customHeight="1">
      <c r="A207" s="30"/>
      <c r="B207" s="181" t="s">
        <v>332</v>
      </c>
      <c r="C207" s="143">
        <v>41726</v>
      </c>
      <c r="D207" s="143">
        <v>41739</v>
      </c>
      <c r="E207" s="131">
        <v>19900000</v>
      </c>
      <c r="F207" s="131">
        <v>829.17</v>
      </c>
      <c r="G207" s="131">
        <v>3316.67</v>
      </c>
      <c r="H207" s="131">
        <v>19903316.67</v>
      </c>
      <c r="I207" s="88">
        <v>0.001392</v>
      </c>
      <c r="J207" s="89">
        <v>0.001396</v>
      </c>
      <c r="K207" s="337"/>
      <c r="L207" s="31"/>
      <c r="M207" s="67"/>
      <c r="N207" s="30"/>
      <c r="O207" s="67"/>
      <c r="P207" s="68"/>
      <c r="Q207" s="48"/>
      <c r="S207" s="324"/>
      <c r="T207" s="325"/>
    </row>
    <row r="208" spans="1:20" ht="11.25" customHeight="1">
      <c r="A208" s="30"/>
      <c r="B208" s="181" t="s">
        <v>328</v>
      </c>
      <c r="C208" s="143">
        <v>41722</v>
      </c>
      <c r="D208" s="143">
        <v>41731</v>
      </c>
      <c r="E208" s="131">
        <v>35500000</v>
      </c>
      <c r="F208" s="131">
        <v>1479.17</v>
      </c>
      <c r="G208" s="131">
        <v>11833.33</v>
      </c>
      <c r="H208" s="131">
        <v>35511833.33</v>
      </c>
      <c r="I208" s="88">
        <v>0.002483</v>
      </c>
      <c r="J208" s="89">
        <v>0.002491</v>
      </c>
      <c r="K208" s="337"/>
      <c r="L208" s="31"/>
      <c r="M208" s="67"/>
      <c r="N208" s="30"/>
      <c r="O208" s="67"/>
      <c r="P208" s="68"/>
      <c r="Q208" s="48"/>
      <c r="S208" s="324"/>
      <c r="T208" s="325"/>
    </row>
    <row r="209" spans="1:20" ht="11.25" customHeight="1">
      <c r="A209" s="30"/>
      <c r="B209" s="181" t="s">
        <v>198</v>
      </c>
      <c r="C209" s="143">
        <v>41722</v>
      </c>
      <c r="D209" s="143">
        <v>41733</v>
      </c>
      <c r="E209" s="131">
        <v>35500000</v>
      </c>
      <c r="F209" s="131">
        <v>1676.39</v>
      </c>
      <c r="G209" s="131">
        <v>13411.11</v>
      </c>
      <c r="H209" s="131">
        <v>35513411.11</v>
      </c>
      <c r="I209" s="88">
        <v>0.002483</v>
      </c>
      <c r="J209" s="89">
        <v>0.002492</v>
      </c>
      <c r="K209" s="337"/>
      <c r="L209" s="31"/>
      <c r="M209" s="67"/>
      <c r="N209" s="30"/>
      <c r="O209" s="67"/>
      <c r="P209" s="68"/>
      <c r="Q209" s="48"/>
      <c r="S209" s="324"/>
      <c r="T209" s="325"/>
    </row>
    <row r="210" spans="1:21" s="16" customFormat="1" ht="11.25" customHeight="1">
      <c r="A210" s="30"/>
      <c r="B210" s="132" t="s">
        <v>117</v>
      </c>
      <c r="C210" s="143">
        <v>41729</v>
      </c>
      <c r="D210" s="143">
        <v>41730</v>
      </c>
      <c r="E210" s="131">
        <v>9116953.03</v>
      </c>
      <c r="F210" s="131">
        <v>503.96</v>
      </c>
      <c r="G210" s="131">
        <v>503.96</v>
      </c>
      <c r="H210" s="131">
        <v>9117456.99</v>
      </c>
      <c r="I210" s="88">
        <v>0.000638</v>
      </c>
      <c r="J210" s="89">
        <v>0.00064</v>
      </c>
      <c r="K210" s="337"/>
      <c r="L210" s="31"/>
      <c r="M210" s="31"/>
      <c r="N210" s="30"/>
      <c r="O210" s="67"/>
      <c r="P210" s="69"/>
      <c r="Q210" s="48"/>
      <c r="S210" s="324"/>
      <c r="T210" s="325"/>
      <c r="U210" s="2"/>
    </row>
    <row r="211" spans="1:21" s="16" customFormat="1" ht="11.25" customHeight="1">
      <c r="A211" s="30"/>
      <c r="B211" s="132" t="s">
        <v>117</v>
      </c>
      <c r="C211" s="143">
        <v>41729</v>
      </c>
      <c r="D211" s="143">
        <v>41730</v>
      </c>
      <c r="E211" s="131">
        <v>9198643.85</v>
      </c>
      <c r="F211" s="131">
        <v>380.72</v>
      </c>
      <c r="G211" s="131">
        <v>380.72</v>
      </c>
      <c r="H211" s="131">
        <v>9199024.57</v>
      </c>
      <c r="I211" s="88">
        <v>0.000643</v>
      </c>
      <c r="J211" s="89">
        <v>0.000645</v>
      </c>
      <c r="K211" s="338"/>
      <c r="L211" s="31"/>
      <c r="M211" s="31"/>
      <c r="N211" s="30"/>
      <c r="O211" s="67"/>
      <c r="P211" s="69"/>
      <c r="Q211" s="48"/>
      <c r="S211" s="324"/>
      <c r="T211" s="325"/>
      <c r="U211" s="2"/>
    </row>
    <row r="212" spans="1:19" ht="10.5">
      <c r="A212" s="30"/>
      <c r="B212" s="343" t="s">
        <v>100</v>
      </c>
      <c r="C212" s="343"/>
      <c r="D212" s="343"/>
      <c r="E212" s="343"/>
      <c r="F212" s="343"/>
      <c r="G212" s="343"/>
      <c r="H212" s="183">
        <v>144153767.67</v>
      </c>
      <c r="I212" s="133">
        <v>0.01008</v>
      </c>
      <c r="J212" s="133">
        <v>0.010112999999999999</v>
      </c>
      <c r="K212" s="105"/>
      <c r="L212" s="30"/>
      <c r="M212" s="30"/>
      <c r="N212" s="30"/>
      <c r="O212" s="30"/>
      <c r="P212" s="38"/>
      <c r="Q212" s="137"/>
      <c r="R212" s="26"/>
      <c r="S212" s="319"/>
    </row>
    <row r="213" spans="1:17" ht="10.5">
      <c r="A213" s="30"/>
      <c r="B213" s="30"/>
      <c r="C213" s="30"/>
      <c r="D213" s="30"/>
      <c r="E213" s="30"/>
      <c r="F213" s="30"/>
      <c r="G213" s="30"/>
      <c r="H213" s="30"/>
      <c r="I213" s="30"/>
      <c r="J213" s="30"/>
      <c r="K213" s="30"/>
      <c r="L213" s="30"/>
      <c r="M213" s="30"/>
      <c r="N213" s="30"/>
      <c r="O213" s="30"/>
      <c r="P213" s="38"/>
      <c r="Q213" s="30"/>
    </row>
    <row r="214" spans="1:17" s="16" customFormat="1" ht="10.5">
      <c r="A214" s="70"/>
      <c r="B214" s="70"/>
      <c r="C214" s="70"/>
      <c r="D214" s="70"/>
      <c r="E214" s="70"/>
      <c r="F214" s="30"/>
      <c r="G214" s="30"/>
      <c r="H214" s="30"/>
      <c r="I214" s="70"/>
      <c r="J214" s="70"/>
      <c r="K214" s="70"/>
      <c r="L214" s="70"/>
      <c r="M214" s="30"/>
      <c r="N214" s="70"/>
      <c r="O214" s="71"/>
      <c r="P214" s="38"/>
      <c r="Q214" s="189"/>
    </row>
    <row r="215" spans="1:17" ht="10.5">
      <c r="A215" s="30"/>
      <c r="B215" s="30"/>
      <c r="C215" s="30"/>
      <c r="D215" s="30"/>
      <c r="E215" s="30"/>
      <c r="F215" s="30"/>
      <c r="G215" s="30"/>
      <c r="H215" s="30"/>
      <c r="I215" s="30"/>
      <c r="J215" s="48"/>
      <c r="K215" s="30"/>
      <c r="L215" s="30"/>
      <c r="M215" s="30"/>
      <c r="N215" s="30"/>
      <c r="O215" s="54"/>
      <c r="P215" s="38"/>
      <c r="Q215" s="30"/>
    </row>
    <row r="216" spans="1:17" ht="11.25">
      <c r="A216" s="30"/>
      <c r="B216" s="125" t="s">
        <v>111</v>
      </c>
      <c r="C216" s="125"/>
      <c r="D216" s="125"/>
      <c r="E216" s="125"/>
      <c r="F216" s="30"/>
      <c r="G216" s="30"/>
      <c r="H216" s="30"/>
      <c r="I216" s="30"/>
      <c r="J216" s="31"/>
      <c r="K216" s="30"/>
      <c r="L216" s="30"/>
      <c r="M216" s="30"/>
      <c r="N216" s="30"/>
      <c r="O216" s="54"/>
      <c r="P216" s="38"/>
      <c r="Q216" s="30"/>
    </row>
    <row r="217" spans="1:17" ht="21">
      <c r="A217" s="30"/>
      <c r="B217" s="134"/>
      <c r="C217" s="81" t="s">
        <v>193</v>
      </c>
      <c r="D217" s="81" t="s">
        <v>317</v>
      </c>
      <c r="E217" s="81" t="s">
        <v>336</v>
      </c>
      <c r="F217" s="30"/>
      <c r="G217" s="30"/>
      <c r="H217" s="30"/>
      <c r="I217" s="30"/>
      <c r="J217" s="31"/>
      <c r="K217" s="30"/>
      <c r="L217" s="30"/>
      <c r="M217" s="30"/>
      <c r="N217" s="30"/>
      <c r="O217" s="30"/>
      <c r="P217" s="38"/>
      <c r="Q217" s="30"/>
    </row>
    <row r="218" spans="1:17" ht="10.5">
      <c r="A218" s="30"/>
      <c r="B218" s="112" t="s">
        <v>112</v>
      </c>
      <c r="C218" s="118">
        <v>14979202005.64</v>
      </c>
      <c r="D218" s="118">
        <v>15013742081.74</v>
      </c>
      <c r="E218" s="118">
        <v>14253271797.289999</v>
      </c>
      <c r="F218" s="30"/>
      <c r="G218" s="30"/>
      <c r="H218" s="30"/>
      <c r="I218" s="30"/>
      <c r="J218" s="31"/>
      <c r="K218" s="30"/>
      <c r="L218" s="30"/>
      <c r="M218" s="30"/>
      <c r="N218" s="30"/>
      <c r="O218" s="30"/>
      <c r="P218" s="38"/>
      <c r="Q218" s="30"/>
    </row>
    <row r="219" spans="1:17" ht="10.5">
      <c r="A219" s="30"/>
      <c r="B219" s="105" t="s">
        <v>113</v>
      </c>
      <c r="C219" s="105">
        <v>1.1371</v>
      </c>
      <c r="D219" s="105">
        <v>1.2436</v>
      </c>
      <c r="E219" s="197">
        <v>1.1813</v>
      </c>
      <c r="F219" s="30"/>
      <c r="G219" s="30"/>
      <c r="H219" s="30"/>
      <c r="I219" s="30"/>
      <c r="J219" s="31"/>
      <c r="K219" s="30"/>
      <c r="L219" s="30"/>
      <c r="M219" s="30"/>
      <c r="N219" s="30"/>
      <c r="O219" s="30"/>
      <c r="P219" s="38"/>
      <c r="Q219" s="30"/>
    </row>
    <row r="220" spans="1:17" ht="10.5">
      <c r="A220" s="30"/>
      <c r="B220" s="30"/>
      <c r="C220" s="30"/>
      <c r="D220" s="30"/>
      <c r="E220" s="30"/>
      <c r="F220" s="30"/>
      <c r="G220" s="30"/>
      <c r="H220" s="30"/>
      <c r="I220" s="30"/>
      <c r="J220" s="31"/>
      <c r="K220" s="30"/>
      <c r="L220" s="30"/>
      <c r="M220" s="30"/>
      <c r="N220" s="30"/>
      <c r="O220" s="30"/>
      <c r="P220" s="38"/>
      <c r="Q220" s="30"/>
    </row>
    <row r="221" spans="1:17" ht="10.5">
      <c r="A221" s="30"/>
      <c r="B221" s="30"/>
      <c r="C221" s="30"/>
      <c r="D221" s="30"/>
      <c r="E221" s="30"/>
      <c r="F221" s="30"/>
      <c r="G221" s="30"/>
      <c r="H221" s="30"/>
      <c r="I221" s="30"/>
      <c r="J221" s="31"/>
      <c r="K221" s="30"/>
      <c r="L221" s="30"/>
      <c r="M221" s="30"/>
      <c r="N221" s="30"/>
      <c r="O221" s="30"/>
      <c r="P221" s="38"/>
      <c r="Q221" s="30"/>
    </row>
    <row r="222" spans="1:17" ht="15.75" customHeight="1">
      <c r="A222" s="30"/>
      <c r="B222" s="341" t="s">
        <v>330</v>
      </c>
      <c r="C222" s="341"/>
      <c r="D222" s="341"/>
      <c r="E222" s="341"/>
      <c r="F222" s="30"/>
      <c r="G222" s="30"/>
      <c r="H222" s="19"/>
      <c r="I222" s="320"/>
      <c r="J222" s="190"/>
      <c r="K222" s="30"/>
      <c r="L222" s="30"/>
      <c r="M222" s="30"/>
      <c r="N222" s="30"/>
      <c r="O222" s="30"/>
      <c r="P222" s="38"/>
      <c r="Q222" s="30"/>
    </row>
    <row r="223" spans="1:17" ht="15.75">
      <c r="A223" s="30"/>
      <c r="B223" s="341"/>
      <c r="C223" s="341"/>
      <c r="D223" s="341"/>
      <c r="E223" s="341"/>
      <c r="F223" s="30"/>
      <c r="G223" s="30"/>
      <c r="H223" s="19" t="s">
        <v>310</v>
      </c>
      <c r="I223" s="320"/>
      <c r="J223" s="190"/>
      <c r="K223" s="30"/>
      <c r="L223" s="30"/>
      <c r="M223" s="30"/>
      <c r="N223" s="30"/>
      <c r="O223" s="30"/>
      <c r="P223" s="38"/>
      <c r="Q223" s="30"/>
    </row>
    <row r="224" spans="1:17" ht="10.5" customHeight="1">
      <c r="A224" s="30"/>
      <c r="B224" s="323"/>
      <c r="C224" s="323"/>
      <c r="D224" s="323"/>
      <c r="E224" s="323"/>
      <c r="F224" s="30"/>
      <c r="G224" s="30"/>
      <c r="H224" s="19"/>
      <c r="I224" s="320"/>
      <c r="J224" s="190"/>
      <c r="K224" s="30"/>
      <c r="L224" s="30"/>
      <c r="M224" s="30"/>
      <c r="N224" s="30"/>
      <c r="O224" s="30"/>
      <c r="P224" s="38"/>
      <c r="Q224" s="30"/>
    </row>
    <row r="225" spans="1:17" ht="15.75">
      <c r="A225" s="30"/>
      <c r="B225" s="192" t="s">
        <v>340</v>
      </c>
      <c r="C225" s="30"/>
      <c r="D225" s="30"/>
      <c r="E225" s="30"/>
      <c r="F225" s="30"/>
      <c r="G225" s="30"/>
      <c r="H225" s="19" t="s">
        <v>313</v>
      </c>
      <c r="I225" s="320"/>
      <c r="J225" s="19"/>
      <c r="K225" s="30"/>
      <c r="L225" s="30"/>
      <c r="M225" s="30"/>
      <c r="N225" s="30"/>
      <c r="O225" s="30"/>
      <c r="P225" s="38"/>
      <c r="Q225" s="30"/>
    </row>
    <row r="226" spans="1:17" ht="15.75">
      <c r="A226" s="30"/>
      <c r="B226" s="19" t="s">
        <v>337</v>
      </c>
      <c r="C226" s="30"/>
      <c r="D226" s="30"/>
      <c r="E226" s="30"/>
      <c r="F226" s="30"/>
      <c r="G226" s="30"/>
      <c r="H226" s="19" t="s">
        <v>314</v>
      </c>
      <c r="I226" s="320"/>
      <c r="J226" s="19"/>
      <c r="K226" s="30"/>
      <c r="L226" s="30"/>
      <c r="M226" s="30"/>
      <c r="N226" s="30"/>
      <c r="O226" s="30"/>
      <c r="P226" s="38"/>
      <c r="Q226" s="30"/>
    </row>
    <row r="227" spans="1:17" ht="15.75">
      <c r="A227" s="30"/>
      <c r="B227" s="32" t="s">
        <v>39</v>
      </c>
      <c r="C227" s="30"/>
      <c r="D227" s="30"/>
      <c r="E227" s="30"/>
      <c r="F227" s="30"/>
      <c r="G227" s="30"/>
      <c r="H227" s="32" t="s">
        <v>40</v>
      </c>
      <c r="I227" s="320"/>
      <c r="J227" s="19"/>
      <c r="K227" s="30"/>
      <c r="L227" s="30"/>
      <c r="M227" s="30"/>
      <c r="N227" s="30"/>
      <c r="O227" s="30"/>
      <c r="P227" s="38"/>
      <c r="Q227" s="30"/>
    </row>
    <row r="228" spans="1:17" ht="15.75">
      <c r="A228" s="30"/>
      <c r="B228" s="32"/>
      <c r="C228" s="30"/>
      <c r="D228" s="30"/>
      <c r="E228" s="30"/>
      <c r="F228" s="30"/>
      <c r="G228" s="30"/>
      <c r="H228" s="32"/>
      <c r="I228" s="320"/>
      <c r="J228" s="19"/>
      <c r="K228" s="30"/>
      <c r="L228" s="30"/>
      <c r="M228" s="30"/>
      <c r="N228" s="30"/>
      <c r="O228" s="30"/>
      <c r="P228" s="38"/>
      <c r="Q228" s="30"/>
    </row>
    <row r="229" spans="1:17" ht="15.75">
      <c r="A229" s="30"/>
      <c r="B229" s="19" t="s">
        <v>41</v>
      </c>
      <c r="C229" s="30"/>
      <c r="D229" s="30"/>
      <c r="E229" s="30"/>
      <c r="F229" s="30"/>
      <c r="G229" s="30"/>
      <c r="H229" s="19" t="s">
        <v>311</v>
      </c>
      <c r="I229" s="320"/>
      <c r="J229" s="19"/>
      <c r="K229" s="30"/>
      <c r="L229" s="30"/>
      <c r="M229" s="30"/>
      <c r="N229" s="30"/>
      <c r="O229" s="30"/>
      <c r="P229" s="38"/>
      <c r="Q229" s="30"/>
    </row>
    <row r="230" spans="1:17" ht="15.75">
      <c r="A230" s="30"/>
      <c r="B230" s="19" t="s">
        <v>42</v>
      </c>
      <c r="C230" s="30"/>
      <c r="D230" s="30"/>
      <c r="E230" s="30"/>
      <c r="F230" s="30"/>
      <c r="G230" s="30"/>
      <c r="H230" s="19" t="s">
        <v>312</v>
      </c>
      <c r="I230" s="320"/>
      <c r="J230" s="32"/>
      <c r="K230" s="30"/>
      <c r="L230" s="30"/>
      <c r="M230" s="30"/>
      <c r="N230" s="30"/>
      <c r="O230" s="30"/>
      <c r="P230" s="38"/>
      <c r="Q230" s="30"/>
    </row>
    <row r="231" spans="1:17" ht="15.75">
      <c r="A231" s="30"/>
      <c r="B231" s="32" t="s">
        <v>39</v>
      </c>
      <c r="C231" s="30"/>
      <c r="D231" s="30"/>
      <c r="E231" s="30"/>
      <c r="F231" s="30"/>
      <c r="G231" s="30"/>
      <c r="H231" s="32" t="s">
        <v>40</v>
      </c>
      <c r="I231" s="30"/>
      <c r="J231" s="190"/>
      <c r="K231" s="30"/>
      <c r="L231" s="30"/>
      <c r="M231" s="30"/>
      <c r="N231" s="30"/>
      <c r="O231" s="30"/>
      <c r="P231" s="38"/>
      <c r="Q231" s="30"/>
    </row>
  </sheetData>
  <sheetProtection/>
  <mergeCells count="11">
    <mergeCell ref="B115:K115"/>
    <mergeCell ref="Q199:Q200"/>
    <mergeCell ref="M187:M192"/>
    <mergeCell ref="K206:K211"/>
    <mergeCell ref="C9:F9"/>
    <mergeCell ref="G9:J9"/>
    <mergeCell ref="B222:E223"/>
    <mergeCell ref="B93:K93"/>
    <mergeCell ref="B212:G212"/>
    <mergeCell ref="B129:K129"/>
    <mergeCell ref="B127:L127"/>
  </mergeCells>
  <printOptions/>
  <pageMargins left="0.17" right="0.17" top="0.32" bottom="0.23" header="0.19" footer="0.16"/>
  <pageSetup horizontalDpi="600" verticalDpi="600" orientation="landscape" paperSize="9" scale="48" r:id="rId1"/>
  <headerFooter alignWithMargins="0">
    <oddFooter>&amp;C&amp;P</oddFooter>
  </headerFooter>
  <rowBreaks count="1" manualBreakCount="1">
    <brk id="179" max="25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M29" sqref="M29"/>
    </sheetView>
  </sheetViews>
  <sheetFormatPr defaultColWidth="9.140625" defaultRowHeight="15"/>
  <cols>
    <col min="1" max="1" width="36.140625" style="23" customWidth="1"/>
    <col min="2" max="2" width="10.140625" style="23" customWidth="1"/>
    <col min="3" max="3" width="17.00390625" style="23" customWidth="1"/>
    <col min="4" max="4" width="12.7109375" style="23" bestFit="1" customWidth="1"/>
    <col min="5" max="5" width="17.421875" style="23" customWidth="1"/>
    <col min="6" max="6" width="13.8515625" style="23" customWidth="1"/>
    <col min="7" max="7" width="0.9921875" style="23" customWidth="1"/>
    <col min="8" max="8" width="14.28125" style="23" customWidth="1"/>
    <col min="9" max="11" width="9.140625" style="23" customWidth="1"/>
    <col min="12" max="12" width="14.28125" style="23" bestFit="1" customWidth="1"/>
    <col min="13" max="13" width="11.7109375" style="23" bestFit="1" customWidth="1"/>
    <col min="14" max="16384" width="9.140625" style="23" customWidth="1"/>
  </cols>
  <sheetData>
    <row r="1" spans="1:9" ht="11.25">
      <c r="A1" s="146" t="s">
        <v>201</v>
      </c>
      <c r="B1" s="147"/>
      <c r="C1" s="147"/>
      <c r="D1" s="147"/>
      <c r="E1" s="147"/>
      <c r="F1" s="147"/>
      <c r="G1" s="147"/>
      <c r="H1" s="147"/>
      <c r="I1" s="148"/>
    </row>
    <row r="2" spans="1:9" ht="11.25">
      <c r="A2" s="149"/>
      <c r="B2" s="140"/>
      <c r="C2" s="140"/>
      <c r="D2" s="140"/>
      <c r="E2" s="140"/>
      <c r="F2" s="140"/>
      <c r="G2" s="140"/>
      <c r="H2" s="140"/>
      <c r="I2" s="150"/>
    </row>
    <row r="3" spans="1:9" ht="11.25">
      <c r="A3" s="151" t="s">
        <v>182</v>
      </c>
      <c r="B3" s="140"/>
      <c r="C3" s="140"/>
      <c r="D3" s="140"/>
      <c r="E3" s="140"/>
      <c r="F3" s="140"/>
      <c r="G3" s="140"/>
      <c r="H3" s="140"/>
      <c r="I3" s="150"/>
    </row>
    <row r="4" spans="1:9" ht="11.25">
      <c r="A4" s="151"/>
      <c r="B4" s="140"/>
      <c r="C4" s="140"/>
      <c r="D4" s="140"/>
      <c r="E4" s="140"/>
      <c r="F4" s="140"/>
      <c r="G4" s="140"/>
      <c r="H4" s="140"/>
      <c r="I4" s="150"/>
    </row>
    <row r="5" spans="1:9" ht="11.25">
      <c r="A5" s="151"/>
      <c r="B5" s="140"/>
      <c r="C5" s="140"/>
      <c r="D5" s="140"/>
      <c r="E5" s="140"/>
      <c r="F5" s="140"/>
      <c r="G5" s="140"/>
      <c r="H5" s="140"/>
      <c r="I5" s="150"/>
    </row>
    <row r="6" spans="1:9" ht="11.25">
      <c r="A6" s="151"/>
      <c r="B6" s="140"/>
      <c r="C6" s="140"/>
      <c r="D6" s="140"/>
      <c r="E6" s="140"/>
      <c r="F6" s="140"/>
      <c r="G6" s="140"/>
      <c r="H6" s="140"/>
      <c r="I6" s="150"/>
    </row>
    <row r="7" spans="1:9" ht="11.25">
      <c r="A7" s="149"/>
      <c r="B7" s="140"/>
      <c r="C7" s="140"/>
      <c r="D7" s="140"/>
      <c r="E7" s="140"/>
      <c r="F7" s="140"/>
      <c r="G7" s="140"/>
      <c r="H7" s="140"/>
      <c r="I7" s="150"/>
    </row>
    <row r="8" spans="1:9" ht="11.25">
      <c r="A8" s="149"/>
      <c r="B8" s="140"/>
      <c r="C8" s="140"/>
      <c r="D8" s="140"/>
      <c r="E8" s="140"/>
      <c r="F8" s="140"/>
      <c r="G8" s="140"/>
      <c r="H8" s="140"/>
      <c r="I8" s="150"/>
    </row>
    <row r="9" spans="1:9" ht="11.25">
      <c r="A9" s="149"/>
      <c r="B9" s="140"/>
      <c r="C9" s="140"/>
      <c r="D9" s="140"/>
      <c r="E9" s="140"/>
      <c r="F9" s="140"/>
      <c r="G9" s="140"/>
      <c r="H9" s="152" t="s">
        <v>128</v>
      </c>
      <c r="I9" s="150"/>
    </row>
    <row r="10" spans="1:14" ht="32.25" customHeight="1">
      <c r="A10" s="153" t="s">
        <v>183</v>
      </c>
      <c r="B10" s="154" t="s">
        <v>184</v>
      </c>
      <c r="C10" s="154" t="s">
        <v>194</v>
      </c>
      <c r="D10" s="154" t="s">
        <v>190</v>
      </c>
      <c r="E10" s="154" t="s">
        <v>195</v>
      </c>
      <c r="F10" s="154" t="s">
        <v>191</v>
      </c>
      <c r="G10" s="155"/>
      <c r="H10" s="156" t="s">
        <v>185</v>
      </c>
      <c r="I10" s="150"/>
      <c r="M10" s="23" t="s">
        <v>203</v>
      </c>
      <c r="N10" s="23" t="s">
        <v>120</v>
      </c>
    </row>
    <row r="11" spans="1:14" ht="11.25">
      <c r="A11" s="161" t="s">
        <v>58</v>
      </c>
      <c r="B11" s="157" t="s">
        <v>62</v>
      </c>
      <c r="C11" s="158">
        <v>23716660</v>
      </c>
      <c r="D11" s="158">
        <v>400806.42</v>
      </c>
      <c r="E11" s="159">
        <f>C11-E37</f>
        <v>22139248</v>
      </c>
      <c r="F11" s="158">
        <v>374148.47</v>
      </c>
      <c r="G11" s="155"/>
      <c r="H11" s="160">
        <f>F11-D11</f>
        <v>-26657.95000000001</v>
      </c>
      <c r="I11" s="150"/>
      <c r="K11" s="23" t="s">
        <v>196</v>
      </c>
      <c r="M11" s="180">
        <v>26657.933223815373</v>
      </c>
      <c r="N11" s="180">
        <f>M11+H11</f>
        <v>-0.01677618463872932</v>
      </c>
    </row>
    <row r="12" spans="1:14" ht="11.25">
      <c r="A12" s="161" t="s">
        <v>43</v>
      </c>
      <c r="B12" s="157" t="s">
        <v>62</v>
      </c>
      <c r="C12" s="158">
        <v>3074903674</v>
      </c>
      <c r="D12" s="158">
        <v>368988212.14</v>
      </c>
      <c r="E12" s="159">
        <f>C12-E38</f>
        <v>2884903674</v>
      </c>
      <c r="F12" s="158">
        <v>346188304.94</v>
      </c>
      <c r="G12" s="155"/>
      <c r="H12" s="160">
        <f>F12-D12</f>
        <v>-22799907.199999988</v>
      </c>
      <c r="I12" s="150"/>
      <c r="K12" s="23" t="s">
        <v>197</v>
      </c>
      <c r="M12" s="180">
        <v>22799998.085601147</v>
      </c>
      <c r="N12" s="180">
        <f aca="true" t="shared" si="0" ref="N12:N20">M12+H12</f>
        <v>90.88560115918517</v>
      </c>
    </row>
    <row r="13" spans="1:14" ht="11.25">
      <c r="A13" s="21" t="s">
        <v>15</v>
      </c>
      <c r="B13" s="157" t="s">
        <v>62</v>
      </c>
      <c r="C13" s="20">
        <f>34416815</f>
        <v>34416815</v>
      </c>
      <c r="D13" s="158">
        <v>6883359.96</v>
      </c>
      <c r="E13" s="159">
        <f>C13-E33</f>
        <v>31053446.23</v>
      </c>
      <c r="F13" s="158">
        <v>6210687.79</v>
      </c>
      <c r="G13" s="155"/>
      <c r="H13" s="160">
        <f aca="true" t="shared" si="1" ref="H13:H20">F13-D13</f>
        <v>-672672.1699999999</v>
      </c>
      <c r="I13" s="150"/>
      <c r="L13" s="193"/>
      <c r="M13" s="180">
        <v>672673.7539990032</v>
      </c>
      <c r="N13" s="180">
        <f t="shared" si="0"/>
        <v>1.5839990032836795</v>
      </c>
    </row>
    <row r="14" spans="1:14" ht="11.25">
      <c r="A14" s="21" t="s">
        <v>123</v>
      </c>
      <c r="B14" s="157" t="s">
        <v>62</v>
      </c>
      <c r="C14" s="20">
        <f>358802894</f>
        <v>358802894</v>
      </c>
      <c r="D14" s="158">
        <v>71760326.68</v>
      </c>
      <c r="E14" s="159">
        <f>C14-E34</f>
        <v>332025034</v>
      </c>
      <c r="F14" s="158">
        <v>66404813.31</v>
      </c>
      <c r="G14" s="155"/>
      <c r="H14" s="160">
        <f t="shared" si="1"/>
        <v>-5355513.370000005</v>
      </c>
      <c r="I14" s="150"/>
      <c r="L14" s="193"/>
      <c r="M14" s="180">
        <v>5355571.19</v>
      </c>
      <c r="N14" s="180">
        <f t="shared" si="0"/>
        <v>57.81999999564141</v>
      </c>
    </row>
    <row r="15" spans="1:14" ht="11.25">
      <c r="A15" s="21" t="s">
        <v>124</v>
      </c>
      <c r="B15" s="157" t="s">
        <v>62</v>
      </c>
      <c r="C15" s="20">
        <f>85376021</f>
        <v>85376021</v>
      </c>
      <c r="D15" s="158">
        <v>17075191.68</v>
      </c>
      <c r="E15" s="159">
        <f>C15-E35</f>
        <v>81092663</v>
      </c>
      <c r="F15" s="158">
        <v>16218526.91</v>
      </c>
      <c r="G15" s="155"/>
      <c r="H15" s="160">
        <f t="shared" si="1"/>
        <v>-856664.7699999996</v>
      </c>
      <c r="I15" s="150"/>
      <c r="L15" s="193"/>
      <c r="M15" s="180">
        <v>856671.6</v>
      </c>
      <c r="N15" s="180">
        <f t="shared" si="0"/>
        <v>6.830000000423752</v>
      </c>
    </row>
    <row r="16" spans="1:14" ht="11.25">
      <c r="A16" s="21" t="s">
        <v>125</v>
      </c>
      <c r="B16" s="157" t="s">
        <v>62</v>
      </c>
      <c r="C16" s="20">
        <f>20069044</f>
        <v>20069044</v>
      </c>
      <c r="D16" s="158">
        <v>4013807.71</v>
      </c>
      <c r="E16" s="159">
        <f>C16-E36</f>
        <v>17702792</v>
      </c>
      <c r="F16" s="158">
        <v>3540556.74</v>
      </c>
      <c r="G16" s="155"/>
      <c r="H16" s="160">
        <f t="shared" si="1"/>
        <v>-473250.96999999974</v>
      </c>
      <c r="I16" s="150"/>
      <c r="L16" s="193"/>
      <c r="M16" s="180">
        <v>473250.4</v>
      </c>
      <c r="N16" s="180">
        <f t="shared" si="0"/>
        <v>-0.5699999997159466</v>
      </c>
    </row>
    <row r="17" spans="1:14" ht="11.25">
      <c r="A17" s="21" t="s">
        <v>86</v>
      </c>
      <c r="B17" s="157" t="s">
        <v>62</v>
      </c>
      <c r="C17" s="20">
        <f>1336775723</f>
        <v>1336775723</v>
      </c>
      <c r="D17" s="158">
        <v>294090117.51</v>
      </c>
      <c r="E17" s="159">
        <f>C17-E39</f>
        <v>1263111041</v>
      </c>
      <c r="F17" s="158">
        <v>277883746.97</v>
      </c>
      <c r="G17" s="155"/>
      <c r="H17" s="160">
        <f t="shared" si="1"/>
        <v>-16206370.539999962</v>
      </c>
      <c r="I17" s="150"/>
      <c r="L17" s="193"/>
      <c r="M17" s="180">
        <v>16206228.501773193</v>
      </c>
      <c r="N17" s="180">
        <f t="shared" si="0"/>
        <v>-142.03822676837444</v>
      </c>
    </row>
    <row r="18" spans="1:14" ht="11.25">
      <c r="A18" s="21" t="s">
        <v>144</v>
      </c>
      <c r="B18" s="157" t="s">
        <v>62</v>
      </c>
      <c r="C18" s="20">
        <f>9981983703</f>
        <v>9981983703</v>
      </c>
      <c r="D18" s="158">
        <v>1496587918.14</v>
      </c>
      <c r="E18" s="159">
        <f>C18-E40</f>
        <v>8921869753</v>
      </c>
      <c r="F18" s="158">
        <v>1337646282.47</v>
      </c>
      <c r="G18" s="155"/>
      <c r="H18" s="160">
        <f t="shared" si="1"/>
        <v>-158941635.67000008</v>
      </c>
      <c r="I18" s="150"/>
      <c r="L18" s="193"/>
      <c r="M18" s="180">
        <v>158941740.88613722</v>
      </c>
      <c r="N18" s="180">
        <f t="shared" si="0"/>
        <v>105.2161371409893</v>
      </c>
    </row>
    <row r="19" spans="1:14" ht="11.25">
      <c r="A19" s="161" t="s">
        <v>145</v>
      </c>
      <c r="B19" s="157" t="s">
        <v>62</v>
      </c>
      <c r="C19" s="22">
        <f>236014684</f>
        <v>236014684</v>
      </c>
      <c r="D19" s="158">
        <v>115647035.55</v>
      </c>
      <c r="E19" s="22">
        <f>236014684-18974782</f>
        <v>217039902</v>
      </c>
      <c r="F19" s="158">
        <v>106349362.03</v>
      </c>
      <c r="G19" s="155"/>
      <c r="H19" s="160">
        <f t="shared" si="1"/>
        <v>-9297673.519999996</v>
      </c>
      <c r="I19" s="150"/>
      <c r="M19" s="180">
        <v>9297642.76</v>
      </c>
      <c r="N19" s="180">
        <f t="shared" si="0"/>
        <v>-30.759999996051192</v>
      </c>
    </row>
    <row r="20" spans="1:14" ht="11.25">
      <c r="A20" s="21" t="s">
        <v>16</v>
      </c>
      <c r="B20" s="174" t="s">
        <v>2</v>
      </c>
      <c r="C20" s="22">
        <f>9564250</f>
        <v>9564250</v>
      </c>
      <c r="D20" s="158">
        <v>6876323.08</v>
      </c>
      <c r="E20" s="159">
        <f>C20-E32</f>
        <v>9530323</v>
      </c>
      <c r="F20" s="158">
        <v>6851931.33</v>
      </c>
      <c r="G20" s="155"/>
      <c r="H20" s="160">
        <f t="shared" si="1"/>
        <v>-24391.75</v>
      </c>
      <c r="I20" s="150"/>
      <c r="L20" s="193"/>
      <c r="M20" s="180">
        <v>24391.751699999997</v>
      </c>
      <c r="N20" s="180">
        <f t="shared" si="0"/>
        <v>0.0016999999970721547</v>
      </c>
    </row>
    <row r="21" spans="1:9" ht="11.25">
      <c r="A21" s="162" t="s">
        <v>100</v>
      </c>
      <c r="B21" s="163"/>
      <c r="C21" s="164">
        <f>SUM(C11:C20)</f>
        <v>15161623468</v>
      </c>
      <c r="D21" s="164">
        <f>SUM(D11:D20)</f>
        <v>2382323098.87</v>
      </c>
      <c r="E21" s="164">
        <f>SUM(E11:E20)</f>
        <v>13780467876.23</v>
      </c>
      <c r="F21" s="164">
        <f>SUM(F11:F20)</f>
        <v>2167668360.96</v>
      </c>
      <c r="G21" s="155"/>
      <c r="H21" s="165">
        <f>SUM(H11:H20)</f>
        <v>-214654737.91000003</v>
      </c>
      <c r="I21" s="150"/>
    </row>
    <row r="22" spans="1:9" ht="11.25">
      <c r="A22" s="149"/>
      <c r="B22" s="140"/>
      <c r="C22" s="140"/>
      <c r="D22" s="140"/>
      <c r="E22" s="140"/>
      <c r="F22" s="140"/>
      <c r="G22" s="140"/>
      <c r="H22" s="140"/>
      <c r="I22" s="150"/>
    </row>
    <row r="23" spans="1:9" ht="11.25">
      <c r="A23" s="149"/>
      <c r="B23" s="140"/>
      <c r="C23" s="140"/>
      <c r="D23" s="140"/>
      <c r="E23" s="140"/>
      <c r="F23" s="140"/>
      <c r="G23" s="140"/>
      <c r="H23" s="179" t="e">
        <f>H21/#REF!</f>
        <v>#REF!</v>
      </c>
      <c r="I23" s="150"/>
    </row>
    <row r="24" spans="1:9" ht="12" thickBot="1">
      <c r="A24" s="166"/>
      <c r="B24" s="167"/>
      <c r="C24" s="168"/>
      <c r="D24" s="168"/>
      <c r="E24" s="168"/>
      <c r="F24" s="168"/>
      <c r="G24" s="168"/>
      <c r="H24" s="168"/>
      <c r="I24" s="169"/>
    </row>
    <row r="28" spans="1:11" ht="11.25">
      <c r="A28" s="170"/>
      <c r="B28" s="170"/>
      <c r="C28" s="170"/>
      <c r="D28" s="170"/>
      <c r="E28" s="170"/>
      <c r="K28" s="180"/>
    </row>
    <row r="29" spans="1:11" ht="11.25">
      <c r="A29" s="171" t="s">
        <v>205</v>
      </c>
      <c r="B29" s="170"/>
      <c r="C29" s="170"/>
      <c r="D29" s="170"/>
      <c r="E29" s="170"/>
      <c r="K29" s="180"/>
    </row>
    <row r="30" spans="1:11" ht="11.25">
      <c r="A30" s="170"/>
      <c r="B30" s="170"/>
      <c r="C30" s="170"/>
      <c r="D30" s="170"/>
      <c r="E30" s="170"/>
      <c r="K30" s="180"/>
    </row>
    <row r="31" spans="1:5" ht="33.75">
      <c r="A31" s="172" t="s">
        <v>183</v>
      </c>
      <c r="B31" s="172" t="s">
        <v>200</v>
      </c>
      <c r="C31" s="173" t="s">
        <v>186</v>
      </c>
      <c r="D31" s="173" t="s">
        <v>187</v>
      </c>
      <c r="E31" s="173" t="s">
        <v>188</v>
      </c>
    </row>
    <row r="32" spans="1:5" ht="11.25">
      <c r="A32" s="177" t="s">
        <v>16</v>
      </c>
      <c r="B32" s="174" t="s">
        <v>2</v>
      </c>
      <c r="C32" s="176">
        <v>24391.751699999997</v>
      </c>
      <c r="D32" s="176">
        <v>24391.751699999997</v>
      </c>
      <c r="E32" s="175">
        <v>33927</v>
      </c>
    </row>
    <row r="33" spans="1:5" ht="11.25">
      <c r="A33" s="177" t="s">
        <v>15</v>
      </c>
      <c r="B33" s="174" t="s">
        <v>62</v>
      </c>
      <c r="C33" s="176">
        <v>672673.7539990032</v>
      </c>
      <c r="D33" s="176">
        <v>672673.7539990032</v>
      </c>
      <c r="E33" s="175">
        <v>3363368.77</v>
      </c>
    </row>
    <row r="34" spans="1:5" ht="11.25">
      <c r="A34" s="177" t="s">
        <v>123</v>
      </c>
      <c r="B34" s="174" t="s">
        <v>62</v>
      </c>
      <c r="C34" s="176">
        <v>5355571.19</v>
      </c>
      <c r="D34" s="176">
        <v>5355571.19</v>
      </c>
      <c r="E34" s="175">
        <v>26777860</v>
      </c>
    </row>
    <row r="35" spans="1:5" ht="11.25">
      <c r="A35" s="177" t="s">
        <v>124</v>
      </c>
      <c r="B35" s="174" t="s">
        <v>62</v>
      </c>
      <c r="C35" s="176">
        <v>856671.6</v>
      </c>
      <c r="D35" s="176">
        <v>856671.6</v>
      </c>
      <c r="E35" s="175">
        <v>4283358</v>
      </c>
    </row>
    <row r="36" spans="1:5" ht="11.25">
      <c r="A36" s="177" t="s">
        <v>125</v>
      </c>
      <c r="B36" s="174" t="s">
        <v>62</v>
      </c>
      <c r="C36" s="176">
        <v>473250.4</v>
      </c>
      <c r="D36" s="176">
        <v>473250.4</v>
      </c>
      <c r="E36" s="175">
        <v>2366252</v>
      </c>
    </row>
    <row r="37" spans="1:10" ht="11.25">
      <c r="A37" s="177" t="s">
        <v>58</v>
      </c>
      <c r="B37" s="174" t="s">
        <v>62</v>
      </c>
      <c r="C37" s="175">
        <v>26657.933223815373</v>
      </c>
      <c r="D37" s="176">
        <v>22392.663908004914</v>
      </c>
      <c r="E37" s="176">
        <v>1577412</v>
      </c>
      <c r="J37" s="23" t="s">
        <v>207</v>
      </c>
    </row>
    <row r="38" spans="1:10" ht="11.25">
      <c r="A38" s="177" t="s">
        <v>43</v>
      </c>
      <c r="B38" s="174" t="s">
        <v>62</v>
      </c>
      <c r="C38" s="176">
        <v>22799998.085601147</v>
      </c>
      <c r="D38" s="176">
        <v>22799998.085601147</v>
      </c>
      <c r="E38" s="175">
        <v>190000000</v>
      </c>
      <c r="J38" s="23" t="s">
        <v>207</v>
      </c>
    </row>
    <row r="39" spans="1:5" ht="11.25">
      <c r="A39" s="177" t="s">
        <v>86</v>
      </c>
      <c r="B39" s="174" t="s">
        <v>62</v>
      </c>
      <c r="C39" s="175">
        <v>16206228.501773193</v>
      </c>
      <c r="D39" s="176">
        <v>16206228.501773193</v>
      </c>
      <c r="E39" s="176">
        <v>73664682</v>
      </c>
    </row>
    <row r="40" spans="1:5" ht="11.25">
      <c r="A40" s="177" t="s">
        <v>144</v>
      </c>
      <c r="B40" s="174" t="s">
        <v>62</v>
      </c>
      <c r="C40" s="175">
        <v>158941740.88613722</v>
      </c>
      <c r="D40" s="176">
        <v>158941740.88613722</v>
      </c>
      <c r="E40" s="176">
        <v>1060113950</v>
      </c>
    </row>
    <row r="41" spans="1:6" ht="11.25">
      <c r="A41" s="177" t="s">
        <v>127</v>
      </c>
      <c r="B41" s="174" t="s">
        <v>62</v>
      </c>
      <c r="C41" s="176">
        <v>9135228.4</v>
      </c>
      <c r="D41" s="176">
        <v>9135228.4</v>
      </c>
      <c r="E41" s="176">
        <v>45676142.0006</v>
      </c>
      <c r="F41" s="178" t="s">
        <v>189</v>
      </c>
    </row>
    <row r="42" spans="1:6" ht="11.25">
      <c r="A42" s="177" t="s">
        <v>126</v>
      </c>
      <c r="B42" s="174" t="s">
        <v>62</v>
      </c>
      <c r="C42" s="176">
        <v>227763.94</v>
      </c>
      <c r="D42" s="176">
        <v>227763.94</v>
      </c>
      <c r="E42" s="175">
        <v>1138809</v>
      </c>
      <c r="F42" s="194" t="s">
        <v>202</v>
      </c>
    </row>
    <row r="43" spans="1:6" ht="11.25">
      <c r="A43" s="177" t="s">
        <v>67</v>
      </c>
      <c r="B43" s="174" t="s">
        <v>62</v>
      </c>
      <c r="C43" s="175">
        <v>12313834.22</v>
      </c>
      <c r="D43" s="176">
        <v>10343620.74</v>
      </c>
      <c r="E43" s="176">
        <v>57170665.4753</v>
      </c>
      <c r="F43" s="178" t="s">
        <v>189</v>
      </c>
    </row>
    <row r="44" spans="1:10" ht="11.25">
      <c r="A44" s="177" t="s">
        <v>118</v>
      </c>
      <c r="B44" s="174" t="s">
        <v>62</v>
      </c>
      <c r="C44" s="175">
        <v>2771340.97</v>
      </c>
      <c r="D44" s="176">
        <v>2327926.42</v>
      </c>
      <c r="E44" s="176">
        <v>28490597.9961</v>
      </c>
      <c r="F44" s="178" t="s">
        <v>189</v>
      </c>
      <c r="J44" s="23" t="s">
        <v>207</v>
      </c>
    </row>
    <row r="45" spans="1:6" ht="11.25">
      <c r="A45" s="177" t="s">
        <v>6</v>
      </c>
      <c r="B45" s="174" t="s">
        <v>62</v>
      </c>
      <c r="C45" s="175">
        <v>9260588.87</v>
      </c>
      <c r="D45" s="176">
        <v>7778894.65</v>
      </c>
      <c r="E45" s="176">
        <v>42093533.9999</v>
      </c>
      <c r="F45" s="194" t="s">
        <v>202</v>
      </c>
    </row>
    <row r="46" spans="1:6" ht="11.25">
      <c r="A46" s="177" t="s">
        <v>145</v>
      </c>
      <c r="B46" s="174" t="s">
        <v>62</v>
      </c>
      <c r="C46" s="175">
        <v>9297642.76</v>
      </c>
      <c r="D46" s="175">
        <v>9297642.76</v>
      </c>
      <c r="E46" s="176">
        <f>18974782</f>
        <v>18974782</v>
      </c>
      <c r="F46" s="194"/>
    </row>
    <row r="47" spans="1:6" ht="11.25">
      <c r="A47" s="177" t="s">
        <v>59</v>
      </c>
      <c r="B47" s="174" t="s">
        <v>2</v>
      </c>
      <c r="C47" s="175">
        <v>8403048.77</v>
      </c>
      <c r="D47" s="176">
        <v>8403048.77</v>
      </c>
      <c r="E47" s="176">
        <v>28291166</v>
      </c>
      <c r="F47" s="194" t="s">
        <v>204</v>
      </c>
    </row>
    <row r="48" spans="1:6" ht="11.25">
      <c r="A48" s="177" t="s">
        <v>69</v>
      </c>
      <c r="B48" s="174" t="s">
        <v>2</v>
      </c>
      <c r="C48" s="195">
        <v>158808</v>
      </c>
      <c r="D48" s="196">
        <v>150867.6</v>
      </c>
      <c r="E48" s="196">
        <v>151270688.4</v>
      </c>
      <c r="F48" s="194" t="s">
        <v>204</v>
      </c>
    </row>
    <row r="49" spans="1:6" ht="11.25">
      <c r="A49" s="177" t="s">
        <v>143</v>
      </c>
      <c r="B49" s="174" t="s">
        <v>2</v>
      </c>
      <c r="C49" s="175">
        <v>318951645.21</v>
      </c>
      <c r="D49" s="176">
        <v>318951645.21</v>
      </c>
      <c r="E49" s="176">
        <v>1586035033.38</v>
      </c>
      <c r="F49" s="194" t="s">
        <v>204</v>
      </c>
    </row>
    <row r="50" spans="1:6" ht="11.25">
      <c r="A50" s="177" t="s">
        <v>119</v>
      </c>
      <c r="B50" s="174" t="s">
        <v>2</v>
      </c>
      <c r="C50" s="175">
        <v>41939.37</v>
      </c>
      <c r="D50" s="176">
        <v>35229.07</v>
      </c>
      <c r="E50" s="176">
        <v>496312.1158</v>
      </c>
      <c r="F50" s="194" t="s">
        <v>204</v>
      </c>
    </row>
    <row r="51" spans="1:6" ht="11.25">
      <c r="A51" s="177" t="s">
        <v>142</v>
      </c>
      <c r="B51" s="174" t="s">
        <v>2</v>
      </c>
      <c r="C51" s="175">
        <v>3997665.65</v>
      </c>
      <c r="D51" s="176">
        <v>3997665.65</v>
      </c>
      <c r="E51" s="176">
        <v>29614469.368</v>
      </c>
      <c r="F51" s="194" t="s">
        <v>204</v>
      </c>
    </row>
    <row r="52" spans="1:6" ht="11.25">
      <c r="A52" s="177" t="s">
        <v>206</v>
      </c>
      <c r="B52" s="174" t="s">
        <v>2</v>
      </c>
      <c r="C52" s="175">
        <v>81.19</v>
      </c>
      <c r="D52" s="176">
        <v>68.2</v>
      </c>
      <c r="E52" s="176">
        <v>2879.8233</v>
      </c>
      <c r="F52" s="194" t="s">
        <v>204</v>
      </c>
    </row>
    <row r="53" spans="1:6" ht="11.25">
      <c r="A53" s="177" t="s">
        <v>87</v>
      </c>
      <c r="B53" s="174" t="s">
        <v>2</v>
      </c>
      <c r="C53" s="175">
        <v>37568759.8</v>
      </c>
      <c r="D53" s="176">
        <v>37568759.8</v>
      </c>
      <c r="E53" s="176">
        <v>250665138.76</v>
      </c>
      <c r="F53" s="194" t="s">
        <v>204</v>
      </c>
    </row>
  </sheetData>
  <sheetProtection/>
  <printOptions/>
  <pageMargins left="0.75" right="0.75" top="0.68" bottom="0.72" header="0.5" footer="0.5"/>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132</v>
      </c>
      <c r="B1" s="1" t="s">
        <v>133</v>
      </c>
      <c r="C1" s="1" t="s">
        <v>134</v>
      </c>
      <c r="D1" s="1" t="s">
        <v>135</v>
      </c>
      <c r="E1" s="1" t="s">
        <v>136</v>
      </c>
    </row>
    <row r="2" spans="1:5" ht="15">
      <c r="A2">
        <v>1</v>
      </c>
      <c r="B2">
        <v>2</v>
      </c>
      <c r="C2">
        <v>26</v>
      </c>
      <c r="D2">
        <v>53</v>
      </c>
      <c r="E2" t="s">
        <v>138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2014-04-10T13:35:49Z</cp:lastPrinted>
  <dcterms:created xsi:type="dcterms:W3CDTF">2010-07-16T10:23:51Z</dcterms:created>
  <dcterms:modified xsi:type="dcterms:W3CDTF">2014-05-14T09:25:27Z</dcterms:modified>
  <cp:category/>
  <cp:version/>
  <cp:contentType/>
  <cp:contentStatus/>
</cp:coreProperties>
</file>