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75" windowWidth="24240" windowHeight="10365" tabRatio="864" firstSheet="2" activeTab="2"/>
  </bookViews>
  <sheets>
    <sheet name="_TM_Anexa 5" sheetId="1" state="veryHidden" r:id="rId1"/>
    <sheet name="_TM_Portofoliu FP" sheetId="2" state="veryHidden" r:id="rId2"/>
    <sheet name="Anexa 4_ro" sheetId="3" r:id="rId3"/>
    <sheet name="SE adj impact 2013" sheetId="4" state="hidden" r:id="rId4"/>
    <sheet name="_TM_Depozite" sheetId="5" state="veryHidden" r:id="rId5"/>
  </sheets>
  <definedNames/>
  <calcPr fullCalcOnLoad="1"/>
</workbook>
</file>

<file path=xl/sharedStrings.xml><?xml version="1.0" encoding="utf-8"?>
<sst xmlns="http://schemas.openxmlformats.org/spreadsheetml/2006/main" count="567" uniqueCount="342">
  <si>
    <t>Primcom S.A.</t>
  </si>
  <si>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</si>
  <si>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</si>
  <si>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</si>
  <si>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</si>
  <si>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</si>
  <si>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</si>
  <si>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Franklin Templeton Investment Management Limited UK, Suc. Bucuresti</t>
  </si>
  <si>
    <t xml:space="preserve">Cod Administrator: </t>
  </si>
  <si>
    <t>PJM05SSAM/400001</t>
  </si>
  <si>
    <t xml:space="preserve">Fond: </t>
  </si>
  <si>
    <t>Fondul Proprietatea SA</t>
  </si>
  <si>
    <t xml:space="preserve">Cod Fond: </t>
  </si>
  <si>
    <t>PJR09SIIR/400006</t>
  </si>
  <si>
    <t>Aeroportul International Timisoara - Traian Vuia SA</t>
  </si>
  <si>
    <t>Alcom SA</t>
  </si>
  <si>
    <t>Hidroelectrica S.A.</t>
  </si>
  <si>
    <t>Nuclearelectrica S.A.</t>
  </si>
  <si>
    <t>Poşta Română S.A.</t>
  </si>
  <si>
    <t>Romgaz S.A.</t>
  </si>
  <si>
    <t>Salubriserv S.A.</t>
  </si>
  <si>
    <t>Societatea Naţională a Sării S.A.</t>
  </si>
  <si>
    <t>World Trade Hotel S.A.</t>
  </si>
  <si>
    <t>Capitaluri proprii / acţiune</t>
  </si>
  <si>
    <t>Valoarea justă/acţiune (Valoare conform raportului evaluatorului independent)</t>
  </si>
  <si>
    <t xml:space="preserve">Evaluată la zero </t>
  </si>
  <si>
    <t>Evaluată la zero (capital propriu negativ)</t>
  </si>
  <si>
    <t>Insolvenţă</t>
  </si>
  <si>
    <t>Dizolvare</t>
  </si>
  <si>
    <t>Stare firmă</t>
  </si>
  <si>
    <t>Preţ de achiziţie (preţ achiziţie total acţiuni)</t>
  </si>
  <si>
    <t>Faliment</t>
  </si>
  <si>
    <t>Valori mobiliare admise sau tranzacţionate pe o piaţă reglementată din România din care:</t>
  </si>
  <si>
    <t>Emitent</t>
  </si>
  <si>
    <t>Simbol</t>
  </si>
  <si>
    <t>Data ultimei şedinţe în care s-a tranzacţionat</t>
  </si>
  <si>
    <t>Nr. Acţiuni deţinute</t>
  </si>
  <si>
    <t>**** = societate înfiinţată în urma fuziunii prin contopire între S.C. Complexul Energetic Turceni S.A., S.C. Complexul Energetic Craiova S.A., S.C. Complexul Energetic Rovinari S.A., Societatea Naţională a Lignitului Oltenia S.A.</t>
  </si>
  <si>
    <t>……………………………………….…….</t>
  </si>
  <si>
    <t>……………………………………………………</t>
  </si>
  <si>
    <t>Marius Nechifor</t>
  </si>
  <si>
    <t>Reprezentant Compartiment de Control Intern</t>
  </si>
  <si>
    <t>GDF Suez Energy Romania</t>
  </si>
  <si>
    <t>Comsig S.A.</t>
  </si>
  <si>
    <t>E.ON Gaz Distribuţie S.A.</t>
  </si>
  <si>
    <t>E.ON Moldova Distribuţie S.A.</t>
  </si>
  <si>
    <t>Electrica Distribuţie Muntenia Nord S.A.</t>
  </si>
  <si>
    <t>Electrica Distribuţie Transilvania Nord S.A.</t>
  </si>
  <si>
    <t>Societate nelistată, în stare de funcţionare</t>
  </si>
  <si>
    <t>Valoarea justă/actiune: zero</t>
  </si>
  <si>
    <t>Valoare nominală</t>
  </si>
  <si>
    <t>Valoare acţiune</t>
  </si>
  <si>
    <t>COTE</t>
  </si>
  <si>
    <t>COCL</t>
  </si>
  <si>
    <t>PRIB</t>
  </si>
  <si>
    <t>Cetatea S.A.</t>
  </si>
  <si>
    <t>CN Administraţia Porturilor Dunării Fluviale S.A.</t>
  </si>
  <si>
    <t>Ciocarlia SA</t>
  </si>
  <si>
    <t>Conpet SA</t>
  </si>
  <si>
    <t>*** = societate înfiinţată în urma fuziunii prin contopire între S.C. Electrica Furnizare Transilvania Nord S.A., S.C. Electrica Furnizare Transilvania Sud S.A. şi S.C. Electrica Furnizare Muntenia Nord S.A.</t>
  </si>
  <si>
    <t>Unlisted</t>
  </si>
  <si>
    <t>CN Administraţia Canalelor Navigabile S.A.</t>
  </si>
  <si>
    <t>CN Administraţia Porturilor Dunării Maritime S.A.</t>
  </si>
  <si>
    <t>CN Administraţia Porturilor Maritime S.A.</t>
  </si>
  <si>
    <t>CN Aeroporturi Bucureşti S.A. **</t>
  </si>
  <si>
    <t>Complexul Energetic Oltenia SA</t>
  </si>
  <si>
    <t>Complexul Energetic Oltenia S.A.****</t>
  </si>
  <si>
    <t>Erste Group Bank AG</t>
  </si>
  <si>
    <t>$G$89:$J$99</t>
  </si>
  <si>
    <t>Depozite bancare</t>
  </si>
  <si>
    <t>Denumire bancă</t>
  </si>
  <si>
    <t>Data constituirii</t>
  </si>
  <si>
    <t>Scadenţa</t>
  </si>
  <si>
    <t>Valoare iniţială</t>
  </si>
  <si>
    <t>Alro Slatina S.A.</t>
  </si>
  <si>
    <t>Conpet S.A.</t>
  </si>
  <si>
    <t>IOR S.A.</t>
  </si>
  <si>
    <t>Mecon S.A.</t>
  </si>
  <si>
    <t>Oil Terminal S.A.</t>
  </si>
  <si>
    <t>Romaero S.A.</t>
  </si>
  <si>
    <t>OMV Petrom S.A.</t>
  </si>
  <si>
    <t xml:space="preserve">Palace S.A. </t>
  </si>
  <si>
    <t>Evaluată la zero (societate în stare de insolvenţă)</t>
  </si>
  <si>
    <t>Electrica Distributie Muntenia Nord SA</t>
  </si>
  <si>
    <t>Transgaz SA</t>
  </si>
  <si>
    <t>Nr. acţiuni deţinute</t>
  </si>
  <si>
    <t>Pondere în activul total al Fondului Proprietatea</t>
  </si>
  <si>
    <t>Pondere în activul net al Fondului Proprietatea</t>
  </si>
  <si>
    <t>Zirom S.A.</t>
  </si>
  <si>
    <t>Electrica Furnizare S.A.***</t>
  </si>
  <si>
    <t>Bat Service S.A.</t>
  </si>
  <si>
    <t>Carbid Fox S.A.</t>
  </si>
  <si>
    <t>FECNE S.A.</t>
  </si>
  <si>
    <t>Gerovital Cosmetics S.A.</t>
  </si>
  <si>
    <t>Plafar S.A.</t>
  </si>
  <si>
    <t>Petrotel - Lukoil S.A.</t>
  </si>
  <si>
    <t>Simtex S.A.</t>
  </si>
  <si>
    <t>TOTAL</t>
  </si>
  <si>
    <t>Electrica Distribuţie Transilvania Sud S.A.</t>
  </si>
  <si>
    <t>Electroconstrucţia Elco Cluj S.A.</t>
  </si>
  <si>
    <t>ENEL Distribuţie Banat S.A.</t>
  </si>
  <si>
    <t>ENEL Distribuţie Dobrogea S.A.</t>
  </si>
  <si>
    <t>Enel Distribuţie Muntenia S.A.</t>
  </si>
  <si>
    <t>Enel Energie Muntenia S.A.</t>
  </si>
  <si>
    <t>ENEL Energie S.A.</t>
  </si>
  <si>
    <t>World Trade Center Bucureşti S.A.</t>
  </si>
  <si>
    <t>** = societate înfiinţată în urma fuziunii prin contopire între CN "Aeroportul Internaţional Henri Coandă - Bucureşti" S.A. şi S.N. "Aeroportul Internaţional Bucureşti Băneasa - Aurel Vlaicu" S.A.</t>
  </si>
  <si>
    <t xml:space="preserve">Data de raportare:  </t>
  </si>
  <si>
    <t>Evoluţia activului net şi a valorii unitare a activului net în ultimii 3 ani</t>
  </si>
  <si>
    <t>Activ net</t>
  </si>
  <si>
    <t>VUAN</t>
  </si>
  <si>
    <t>Dobânda zilnică</t>
  </si>
  <si>
    <t>Dobânda cumulată</t>
  </si>
  <si>
    <t>Valoare actualizată</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</si>
  <si>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</si>
  <si>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</si>
  <si>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</si>
  <si>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</si>
  <si>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</si>
  <si>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</si>
  <si>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</si>
  <si>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</si>
  <si>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</si>
  <si>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</si>
  <si>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</si>
  <si>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</si>
  <si>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</si>
  <si>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</si>
  <si>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</si>
  <si>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</si>
  <si>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</si>
  <si>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</si>
  <si>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</si>
  <si>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</si>
  <si>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</si>
  <si>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</si>
  <si>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</si>
  <si>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</si>
  <si>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</si>
  <si>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</si>
  <si>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Romgaz SA</t>
  </si>
  <si>
    <t>Societatea Nationala a Sarii SA</t>
  </si>
  <si>
    <t>Lei</t>
  </si>
  <si>
    <t>TLV</t>
  </si>
  <si>
    <t>BRD-Groupe Societe Generale S.A.</t>
  </si>
  <si>
    <t>Banca Transilvania S.A.</t>
  </si>
  <si>
    <t>Alcom S.A.</t>
  </si>
  <si>
    <t>Comcereal Cluj S.A.</t>
  </si>
  <si>
    <t xml:space="preserve">Forsev S.A. </t>
  </si>
  <si>
    <t>Romplumb S.A.</t>
  </si>
  <si>
    <t>Aeroportul Internaţional Mihail Kogălniceanu - Constanţa S.A.</t>
  </si>
  <si>
    <t>Aeroportul Internaţional Timişoara - Traian Vuia S.A.</t>
  </si>
  <si>
    <t>Metoda de evaluare</t>
  </si>
  <si>
    <t>Valoare totală</t>
  </si>
  <si>
    <t>Pondere în capitalul social al emitentului</t>
  </si>
  <si>
    <t>OIL</t>
  </si>
  <si>
    <t>MECP</t>
  </si>
  <si>
    <t>ALCQ</t>
  </si>
  <si>
    <t>IORB</t>
  </si>
  <si>
    <t>FORS</t>
  </si>
  <si>
    <t>ROMR</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</si>
  <si>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</si>
  <si>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</si>
  <si>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</si>
  <si>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</si>
  <si>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</si>
  <si>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</si>
  <si>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Valoare iniţiala</t>
  </si>
  <si>
    <t>Crestere zilnica</t>
  </si>
  <si>
    <t>Dobânda cumulata</t>
  </si>
  <si>
    <t>ALR</t>
  </si>
  <si>
    <t>PACY</t>
  </si>
  <si>
    <t>RORX</t>
  </si>
  <si>
    <t>Valoarea justă/acţiune (Capitaluri proprii ajustate cu valoarea dividendelor declarate/ acţiune)</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</si>
  <si>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</si>
  <si>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</si>
  <si>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</si>
  <si>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</si>
  <si>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</si>
  <si>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</si>
  <si>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</si>
  <si>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</si>
  <si>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</si>
  <si>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</si>
  <si>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 xml:space="preserve">E.ON Energie România S.A. </t>
  </si>
  <si>
    <t>An T-1/ 31 Dec 2012</t>
  </si>
  <si>
    <t>2012 Shareholders equity incl. dividends</t>
  </si>
  <si>
    <t>2012 Shareholders equity excl. dividends</t>
  </si>
  <si>
    <t>statutory FS</t>
  </si>
  <si>
    <t>IFRS FS</t>
  </si>
  <si>
    <t>CITI Bank</t>
  </si>
  <si>
    <t>GDF Suez Energy România S.A.</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</si>
  <si>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</si>
  <si>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</si>
  <si>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</si>
  <si>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</si>
  <si>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</si>
  <si>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</si>
  <si>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</si>
  <si>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</si>
  <si>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</si>
  <si>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</si>
  <si>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</si>
  <si>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</si>
  <si>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</si>
  <si>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</si>
  <si>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</si>
  <si>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</si>
  <si>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</si>
  <si>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</si>
  <si>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</si>
  <si>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</si>
  <si>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</si>
  <si>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</si>
  <si>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</si>
  <si>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</si>
  <si>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</si>
  <si>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</si>
  <si>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</si>
  <si>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</si>
  <si>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</si>
  <si>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</si>
  <si>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</si>
  <si>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</si>
  <si>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</si>
  <si>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</si>
  <si>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</si>
  <si>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</si>
  <si>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</si>
  <si>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</si>
  <si>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</si>
  <si>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</si>
  <si>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</si>
  <si>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</si>
  <si>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</si>
  <si>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</si>
  <si>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</si>
  <si>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</si>
  <si>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</si>
  <si>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</si>
  <si>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</si>
  <si>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dividende nete de încasat de la societăti din România</t>
  </si>
  <si>
    <t xml:space="preserve">- impozit dividende de recuperat de la autorităţille fiscale din Austria </t>
  </si>
  <si>
    <t>- impozit pe dividende de recuperat de la Bugetul de Stat</t>
  </si>
  <si>
    <t>- impozit pe profit de recuperat de la Bugetul de Stat</t>
  </si>
  <si>
    <t>- creanţe din penalităţi de întârziere la plată</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</si>
  <si>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</si>
  <si>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</si>
  <si>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</si>
  <si>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</si>
  <si>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</si>
  <si>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</si>
  <si>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</si>
  <si>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</si>
  <si>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</si>
  <si>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</si>
  <si>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</si>
  <si>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dividende de plată</t>
  </si>
  <si>
    <t>- impozit pe dividende</t>
  </si>
  <si>
    <t xml:space="preserve">- provizioane pentru riscuri şi cheltuieli </t>
  </si>
  <si>
    <t>- salarii şi contribuţii salariale</t>
  </si>
  <si>
    <t>- TVA de plată la Bugetul de Stat</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</si>
  <si>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</si>
  <si>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</si>
  <si>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</si>
  <si>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</si>
  <si>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</si>
  <si>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</si>
  <si>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</si>
  <si>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</si>
  <si>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</si>
  <si>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</si>
  <si>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</si>
  <si>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</si>
  <si>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</si>
  <si>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</si>
  <si>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</si>
  <si>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valoarea acţiunilor distribuite fără contraprestaţie în bani rezultată în urma majorării de capital prin incorporare de rezerve înregistrată de Banca Transilvania</t>
  </si>
  <si>
    <t>- avansuri imobilizari necorporale</t>
  </si>
  <si>
    <t>- creanţe referitoare la tranzacţiile în curs de decontare</t>
  </si>
  <si>
    <t>- imobilizări necorporale</t>
  </si>
  <si>
    <t>Obligaţiuni guvernamentale</t>
  </si>
  <si>
    <t>Cod ISIN</t>
  </si>
  <si>
    <t>Nr. instrumente deţinute</t>
  </si>
  <si>
    <t>Data cupon</t>
  </si>
  <si>
    <t>Valoarea iniţială</t>
  </si>
  <si>
    <t>Dobândă zilnică</t>
  </si>
  <si>
    <t>Discount/primă cumulat/(ă)</t>
  </si>
  <si>
    <t>Preţ piaţă</t>
  </si>
  <si>
    <t>Pondere în activul total al FP</t>
  </si>
  <si>
    <t>Pondere în activul net al FP</t>
  </si>
  <si>
    <t>Ministerul Finantelor Publice</t>
  </si>
  <si>
    <t>Preţ de închidere (Prețul incluzând dobânda cumulată)</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</si>
  <si>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</si>
  <si>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</si>
  <si>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</si>
  <si>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</si>
  <si>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</si>
  <si>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</si>
  <si>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SNG</t>
  </si>
  <si>
    <t>BRD Groupe Societe Generale</t>
  </si>
  <si>
    <t>Victor Strâmbei</t>
  </si>
  <si>
    <t>Şef serviciu depozitare</t>
  </si>
  <si>
    <t>Claudia Ionescu</t>
  </si>
  <si>
    <t>Director</t>
  </si>
  <si>
    <t>31 decembrie 2013</t>
  </si>
  <si>
    <t>An T/ 31 Dec 2013</t>
  </si>
  <si>
    <t>Preţ de închidere</t>
  </si>
  <si>
    <t>Preţ de referinţă - Preţ mediu</t>
  </si>
  <si>
    <t>Metoda de evaluare*</t>
  </si>
  <si>
    <t>* = Conform adresei primită de la Autoritatea de Supraveghere Financiară  în decembrie 2013, acţiunile admise la tranzacţionare pe piața Rasdaq (parte din Bursa de Valori București) trebuie evaluate aplicând metoda preţului de referinţă aferent zilei pentru care se efectuează calculul VAN, respectiv pentru piaţa Rasdaq secțiunea RGBS se folosește preţul de închidere, iar pentru piaţa Rasdaq secțiunile XMBS şi UNLS se folosește preţul mediu.</t>
  </si>
  <si>
    <t>Valori mobiliare şi instrumente ale pieţei monetare, din care:*</t>
  </si>
  <si>
    <t>* = Include de asemenea valoarea participatiilor în companiile admise la tranzactionare pe piata Rasdaq</t>
  </si>
  <si>
    <t>Raiffeisen Bank</t>
  </si>
  <si>
    <t>Reorganizare judiciară</t>
  </si>
  <si>
    <t>Banca Comerciala Romana</t>
  </si>
  <si>
    <t>Valoare justa / actiune (ultimul pret de tranzactionare)</t>
  </si>
  <si>
    <t>Franklin Templeton Investment Management Ltd United Kingdom Sucursala Bucureşti, în calitate de administrator unic al FONDULUI PROPRIETATEA S.A.</t>
  </si>
  <si>
    <t>ING Bank</t>
  </si>
  <si>
    <t>Reprezentant legal</t>
  </si>
  <si>
    <t>RO1114DBN011</t>
  </si>
  <si>
    <t>RO1314CTN0G2</t>
  </si>
  <si>
    <t>RO1414CTN068</t>
  </si>
  <si>
    <t>Unicredit Tiriac Bank</t>
  </si>
  <si>
    <t>RO1414CTN092</t>
  </si>
  <si>
    <t>- returnare de capital de distribuit către acţionari</t>
  </si>
  <si>
    <t>RO1415CTN057</t>
  </si>
  <si>
    <t>RO1415CTN073</t>
  </si>
  <si>
    <t>BRD  Groupe Societe Generale</t>
  </si>
  <si>
    <t>- vărsăminte de efectuat pentru tranzacţiile in curs de decontare</t>
  </si>
  <si>
    <t>RO1015DBN010</t>
  </si>
  <si>
    <t>RO1415CTN024</t>
  </si>
  <si>
    <t>RO1415CTN081</t>
  </si>
  <si>
    <t>RO1415CTN0B1</t>
  </si>
  <si>
    <t>Evaluată la zero (lipsă situaţii financiare pentru exerciţiul financiar încheiat la 31 decembrie 2013)</t>
  </si>
  <si>
    <t xml:space="preserve">Notă: Uzina Mecanică Bucureşti SA nu a fost inclusă în portofoliul Fondului Proprietatea deoarece Ministerul Finantelor Publice nu a transferat în fapt Fondului participaţia în această societate. </t>
  </si>
  <si>
    <t>Situaţia detaliată a investiţiilor la data de 30 septembrie 2014</t>
  </si>
  <si>
    <t>ANEXA NR. 4 SITUAŢIA ACTIVELOR ŞI OBLIGAŢIILOR LA DATA DE 30 SEPTEMBRIE 2014</t>
  </si>
  <si>
    <t>An T/30 Sep 2014</t>
  </si>
  <si>
    <t>- impozit pe profit de plată la Bugetul de Stat</t>
  </si>
  <si>
    <t>Valoare depozit bancar cumulată cu valoarea dobânzii zilnice aferente perioadei scurse de la data constituirii</t>
  </si>
  <si>
    <t>Oana Truta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</si>
</sst>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_-;\-* #,##0.00_-;_-* &quot;-&quot;??_-;_-@_-"/>
    <numFmt numFmtId="166" formatCode="#,##0.0000_);[Red]\(#,##0.0000\)"/>
    <numFmt numFmtId="167" formatCode="_(* #,##0_);_(* \(#,##0\);_(* &quot;-&quot;??_);_(@_)"/>
    <numFmt numFmtId="168" formatCode="0.0000%"/>
    <numFmt numFmtId="169" formatCode="0.0000"/>
    <numFmt numFmtId="170" formatCode="#,##0.0000"/>
    <numFmt numFmtId="171" formatCode="[$-409]d\-mmm\-yy;@"/>
    <numFmt numFmtId="172" formatCode="00000"/>
    <numFmt numFmtId="173" formatCode="_([$RON]\ * #,##0.00_);_([$RON]\ * \(#,##0.00\);_([$RON]\ * &quot;-&quot;??_);_(@_)"/>
    <numFmt numFmtId="174" formatCode="[$-409]d/mmm/yyyy;@"/>
    <numFmt numFmtId="175" formatCode="_-[$€-2]* #,##0.00_-;\-[$€-2]* #,##0.00_-;_-[$€-2]* &quot;-&quot;??_-"/>
    <numFmt numFmtId="176" formatCode="0.0%"/>
    <numFmt numFmtId="177" formatCode="_(* #,##0.0000_);_(* \(#,##0.0000\);_(* &quot;-&quot;??_);_(@_)"/>
    <numFmt numFmtId="178" formatCode="_([$EUR]\ * #,##0.00_);_([$EUR]\ * \(#,##0.00\);_([$EUR]\ * &quot;-&quot;??_);_(@_)"/>
    <numFmt numFmtId="179" formatCode="#,##0.000"/>
    <numFmt numFmtId="180" formatCode="[$-418]d\-mmm\-yyyy;@"/>
    <numFmt numFmtId="181" formatCode="_([$€-2]\ * #,##0_);_([$€-2]\ * \(#,##0\);_([$€-2]\ * &quot;-&quot;_);_(@_)"/>
    <numFmt numFmtId="182" formatCode="m/yy"/>
    <numFmt numFmtId="183" formatCode="[$-809]dd\ mmmm\ yyyy;@"/>
    <numFmt numFmtId="184" formatCode="_([$USD]\ * #,##0.00_);_([$USD]\ * \(#,##0.00\);_([$USD]\ * &quot;-&quot;??_);_(@_)"/>
    <numFmt numFmtId="185" formatCode="[$-809]d\ mmmm\ yyyy;@"/>
    <numFmt numFmtId="186" formatCode="#,##0.00_ ;[Red]\-#,##0.00\ "/>
    <numFmt numFmtId="187" formatCode="_-* #,##0.0000000_-;\-* #,##0.0000000_-;_-* &quot;-&quot;??_-;_-@_-"/>
    <numFmt numFmtId="188" formatCode="_-[$EUR]\ * #,##0.00_-;\-[$EUR]\ * #,##0.00_-;_-[$EUR]\ * &quot;-&quot;??_-;_-@_-"/>
    <numFmt numFmtId="189" formatCode="[$-418]d\-mmm\-yy;@"/>
    <numFmt numFmtId="190" formatCode="_([$GBP]\ * #,##0.00_);_([$GBP]\ * \(#,##0.00\);_([$GBP]\ * &quot;-&quot;??_);_(@_)"/>
    <numFmt numFmtId="191" formatCode="[$-418]d\ mmmm\ yyyy;@"/>
    <numFmt numFmtId="192" formatCode="#,##0.00\ _l_e_i;[Red]\-#,##0.00\ _l_e_i"/>
    <numFmt numFmtId="193" formatCode="#,##0.0000;\(#,##0.0000\)"/>
    <numFmt numFmtId="194" formatCode="#,##0.0000;[Red]\-#,##0.0000"/>
    <numFmt numFmtId="195" formatCode="[$-409]mmmm\ d\,\ yyyy;@"/>
    <numFmt numFmtId="196" formatCode="#,##0.0"/>
    <numFmt numFmtId="197" formatCode="_(* #,##0.0_);_(* \(#,##0.0\);_(* &quot;-&quot;??_);_(@_)"/>
    <numFmt numFmtId="198" formatCode="#,##0;\(#,##0\)"/>
    <numFmt numFmtId="199" formatCode="#,##0.0;\(#,##0.0\)"/>
    <numFmt numFmtId="200" formatCode="#,##0.0000\ [$lei-418]"/>
    <numFmt numFmtId="201" formatCode="[$€-2]\ #,##0.0000"/>
    <numFmt numFmtId="202" formatCode="[$$-409]#,##0.0000"/>
    <numFmt numFmtId="203" formatCode="_(* #,##0.000_);_(* \(#,##0.000\);_(* &quot;-&quot;??_);_(@_)"/>
    <numFmt numFmtId="204" formatCode="#,##0.0000;[Red]#,##0.0000"/>
    <numFmt numFmtId="205" formatCode="_(* #,##0.0000_);_(* \(#,##0.0000\);_(* &quot;-&quot;????_);_(@_)"/>
    <numFmt numFmtId="206" formatCode="0.000000000000000000%"/>
  </numFmts>
  <fonts count="94">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b/>
      <sz val="10"/>
      <color theme="1"/>
      <name val="Times New Roman"/>
      <family val="1"/>
    </font>
    <font>
      <sz val="8"/>
      <color theme="1"/>
      <name val="Tahom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350">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22" borderId="0" applyNumberFormat="0" applyBorder="0" applyAlignment="0" applyProtection="0"/>
    <xf numFmtId="0" fontId="71" fillId="24" borderId="0" applyNumberFormat="0" applyBorder="0" applyAlignment="0" applyProtection="0"/>
    <xf numFmtId="0" fontId="31" fillId="25" borderId="0" applyNumberFormat="0" applyBorder="0" applyAlignment="0" applyProtection="0"/>
    <xf numFmtId="0" fontId="71" fillId="24" borderId="0" applyNumberFormat="0" applyBorder="0" applyAlignment="0" applyProtection="0"/>
    <xf numFmtId="0" fontId="71" fillId="26" borderId="0" applyNumberFormat="0" applyBorder="0" applyAlignment="0" applyProtection="0"/>
    <xf numFmtId="0" fontId="31" fillId="17"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31" fillId="19"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31" fillId="29" borderId="0" applyNumberFormat="0" applyBorder="0" applyAlignment="0" applyProtection="0"/>
    <xf numFmtId="0" fontId="71" fillId="28" borderId="0" applyNumberFormat="0" applyBorder="0" applyAlignment="0" applyProtection="0"/>
    <xf numFmtId="0" fontId="71" fillId="30" borderId="0" applyNumberFormat="0" applyBorder="0" applyAlignment="0" applyProtection="0"/>
    <xf numFmtId="0" fontId="31" fillId="31" borderId="0" applyNumberFormat="0" applyBorder="0" applyAlignment="0" applyProtection="0"/>
    <xf numFmtId="0" fontId="71" fillId="30" borderId="0" applyNumberFormat="0" applyBorder="0" applyAlignment="0" applyProtection="0"/>
    <xf numFmtId="0" fontId="71" fillId="32" borderId="0" applyNumberFormat="0" applyBorder="0" applyAlignment="0" applyProtection="0"/>
    <xf numFmtId="0" fontId="31" fillId="33" borderId="0" applyNumberFormat="0" applyBorder="0" applyAlignment="0" applyProtection="0"/>
    <xf numFmtId="0" fontId="71" fillId="32" borderId="0" applyNumberFormat="0" applyBorder="0" applyAlignment="0" applyProtection="0"/>
    <xf numFmtId="0" fontId="71" fillId="34" borderId="0" applyNumberFormat="0" applyBorder="0" applyAlignment="0" applyProtection="0"/>
    <xf numFmtId="0" fontId="31" fillId="35" borderId="0" applyNumberFormat="0" applyBorder="0" applyAlignment="0" applyProtection="0"/>
    <xf numFmtId="0" fontId="71" fillId="34" borderId="0" applyNumberFormat="0" applyBorder="0" applyAlignment="0" applyProtection="0"/>
    <xf numFmtId="0" fontId="71" fillId="36" borderId="0" applyNumberFormat="0" applyBorder="0" applyAlignment="0" applyProtection="0"/>
    <xf numFmtId="0" fontId="31" fillId="37" borderId="0" applyNumberFormat="0" applyBorder="0" applyAlignment="0" applyProtection="0"/>
    <xf numFmtId="0" fontId="71" fillId="36" borderId="0" applyNumberFormat="0" applyBorder="0" applyAlignment="0" applyProtection="0"/>
    <xf numFmtId="0" fontId="71" fillId="38" borderId="0" applyNumberFormat="0" applyBorder="0" applyAlignment="0" applyProtection="0"/>
    <xf numFmtId="0" fontId="31" fillId="39" borderId="0" applyNumberFormat="0" applyBorder="0" applyAlignment="0" applyProtection="0"/>
    <xf numFmtId="0" fontId="71" fillId="38" borderId="0" applyNumberFormat="0" applyBorder="0" applyAlignment="0" applyProtection="0"/>
    <xf numFmtId="0" fontId="71" fillId="40" borderId="0" applyNumberFormat="0" applyBorder="0" applyAlignment="0" applyProtection="0"/>
    <xf numFmtId="0" fontId="31" fillId="2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31" fillId="31"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31" fillId="43" borderId="0" applyNumberFormat="0" applyBorder="0" applyAlignment="0" applyProtection="0"/>
    <xf numFmtId="0" fontId="71" fillId="42" borderId="0" applyNumberFormat="0" applyBorder="0" applyAlignment="0" applyProtection="0"/>
    <xf numFmtId="0" fontId="72" fillId="44" borderId="0" applyNumberFormat="0" applyBorder="0" applyAlignment="0" applyProtection="0"/>
    <xf numFmtId="0" fontId="32" fillId="5" borderId="0" applyNumberFormat="0" applyBorder="0" applyAlignment="0" applyProtection="0"/>
    <xf numFmtId="0" fontId="72" fillId="44" borderId="0" applyNumberFormat="0" applyBorder="0" applyAlignment="0" applyProtection="0"/>
    <xf numFmtId="0" fontId="73" fillId="45" borderId="1" applyNumberFormat="0" applyAlignment="0" applyProtection="0"/>
    <xf numFmtId="0" fontId="33" fillId="46" borderId="2" applyNumberFormat="0" applyAlignment="0" applyProtection="0"/>
    <xf numFmtId="0" fontId="73" fillId="45" borderId="1" applyNumberFormat="0" applyAlignment="0" applyProtection="0"/>
    <xf numFmtId="0" fontId="74" fillId="47" borderId="3" applyNumberFormat="0" applyAlignment="0" applyProtection="0"/>
    <xf numFmtId="0" fontId="34" fillId="48" borderId="4" applyNumberFormat="0" applyAlignment="0" applyProtection="0"/>
    <xf numFmtId="0" fontId="74" fillId="47"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5"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82" fontId="3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49" borderId="0" applyNumberFormat="0" applyBorder="0" applyAlignment="0" applyProtection="0"/>
    <xf numFmtId="0" fontId="37" fillId="7" borderId="0" applyNumberFormat="0" applyBorder="0" applyAlignment="0" applyProtection="0"/>
    <xf numFmtId="0" fontId="77" fillId="49" borderId="0" applyNumberFormat="0" applyBorder="0" applyAlignment="0" applyProtection="0"/>
    <xf numFmtId="0" fontId="78" fillId="0" borderId="5" applyNumberFormat="0" applyFill="0" applyAlignment="0" applyProtection="0"/>
    <xf numFmtId="0" fontId="38" fillId="0" borderId="6" applyNumberFormat="0" applyFill="0" applyAlignment="0" applyProtection="0"/>
    <xf numFmtId="0" fontId="78" fillId="0" borderId="5" applyNumberFormat="0" applyFill="0" applyAlignment="0" applyProtection="0"/>
    <xf numFmtId="0" fontId="79" fillId="0" borderId="7" applyNumberFormat="0" applyFill="0" applyAlignment="0" applyProtection="0"/>
    <xf numFmtId="0" fontId="39" fillId="0" borderId="8" applyNumberFormat="0" applyFill="0" applyAlignment="0" applyProtection="0"/>
    <xf numFmtId="0" fontId="79" fillId="0" borderId="7" applyNumberFormat="0" applyFill="0" applyAlignment="0" applyProtection="0"/>
    <xf numFmtId="0" fontId="80" fillId="0" borderId="9" applyNumberFormat="0" applyFill="0" applyAlignment="0" applyProtection="0"/>
    <xf numFmtId="0" fontId="40" fillId="0" borderId="10"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4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6" fillId="0" borderId="0" applyNumberFormat="0" applyFill="0" applyBorder="0" applyAlignment="0" applyProtection="0"/>
    <xf numFmtId="0" fontId="82" fillId="50" borderId="1" applyNumberFormat="0" applyAlignment="0" applyProtection="0"/>
    <xf numFmtId="0" fontId="41" fillId="13" borderId="2" applyNumberFormat="0" applyAlignment="0" applyProtection="0"/>
    <xf numFmtId="0" fontId="82" fillId="50" borderId="1" applyNumberFormat="0" applyAlignment="0" applyProtection="0"/>
    <xf numFmtId="0" fontId="83" fillId="0" borderId="11" applyNumberFormat="0" applyFill="0" applyAlignment="0" applyProtection="0"/>
    <xf numFmtId="0" fontId="42" fillId="0" borderId="12" applyNumberFormat="0" applyFill="0" applyAlignment="0" applyProtection="0"/>
    <xf numFmtId="0" fontId="83" fillId="0" borderId="1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4" fillId="51" borderId="0" applyNumberFormat="0" applyBorder="0" applyAlignment="0" applyProtection="0"/>
    <xf numFmtId="0" fontId="43" fillId="52" borderId="0" applyNumberFormat="0" applyBorder="0" applyAlignment="0" applyProtection="0"/>
    <xf numFmtId="0" fontId="84"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85" fillId="45" borderId="15" applyNumberFormat="0" applyAlignment="0" applyProtection="0"/>
    <xf numFmtId="0" fontId="44" fillId="46" borderId="16" applyNumberFormat="0" applyAlignment="0" applyProtection="0"/>
    <xf numFmtId="0" fontId="85" fillId="45" borderId="1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86" fillId="0" borderId="0" applyNumberFormat="0" applyFill="0" applyBorder="0" applyAlignment="0" applyProtection="0"/>
    <xf numFmtId="0" fontId="46" fillId="0" borderId="0" applyNumberFormat="0" applyFill="0" applyBorder="0" applyAlignment="0" applyProtection="0"/>
    <xf numFmtId="0" fontId="86" fillId="0" borderId="0" applyNumberFormat="0" applyFill="0" applyBorder="0" applyAlignment="0" applyProtection="0"/>
    <xf numFmtId="0" fontId="87" fillId="0" borderId="17" applyNumberFormat="0" applyFill="0" applyAlignment="0" applyProtection="0"/>
    <xf numFmtId="0" fontId="47" fillId="0" borderId="18" applyNumberFormat="0" applyFill="0" applyAlignment="0" applyProtection="0"/>
    <xf numFmtId="0" fontId="87" fillId="0" borderId="17" applyNumberFormat="0" applyFill="0" applyAlignment="0" applyProtection="0"/>
    <xf numFmtId="0" fontId="88" fillId="0" borderId="0" applyNumberFormat="0" applyFill="0" applyBorder="0" applyAlignment="0" applyProtection="0"/>
    <xf numFmtId="0" fontId="48" fillId="0" borderId="0" applyNumberFormat="0" applyFill="0" applyBorder="0" applyAlignment="0" applyProtection="0"/>
    <xf numFmtId="0" fontId="88" fillId="0" borderId="0" applyNumberFormat="0" applyFill="0" applyBorder="0" applyAlignment="0" applyProtection="0"/>
  </cellStyleXfs>
  <cellXfs count="354">
    <xf numFmtId="0" fontId="0" fillId="0" borderId="0" xfId="0" applyFont="1" applyAlignment="1">
      <alignment/>
    </xf>
    <xf numFmtId="0" fontId="4" fillId="0" borderId="0" xfId="0" applyFont="1" applyAlignment="1">
      <alignment/>
    </xf>
    <xf numFmtId="0" fontId="12" fillId="0" borderId="0" xfId="319" applyFont="1">
      <alignment/>
      <protection/>
    </xf>
    <xf numFmtId="0" fontId="12" fillId="0" borderId="0" xfId="319" applyFont="1" applyFill="1" applyBorder="1" applyAlignment="1">
      <alignment wrapText="1"/>
      <protection/>
    </xf>
    <xf numFmtId="0" fontId="14" fillId="0" borderId="0" xfId="319" applyFont="1" applyFill="1" applyBorder="1" applyAlignment="1">
      <alignment horizontal="center" wrapText="1"/>
      <protection/>
    </xf>
    <xf numFmtId="4" fontId="12" fillId="0" borderId="0" xfId="319" applyNumberFormat="1" applyFont="1" applyFill="1" applyBorder="1" applyAlignment="1">
      <alignment wrapText="1"/>
      <protection/>
    </xf>
    <xf numFmtId="4" fontId="15" fillId="0" borderId="0" xfId="319" applyNumberFormat="1" applyFont="1" applyFill="1" applyBorder="1" applyAlignment="1">
      <alignment wrapText="1"/>
      <protection/>
    </xf>
    <xf numFmtId="0" fontId="12" fillId="0" borderId="0" xfId="319" applyFont="1" applyFill="1" applyBorder="1" applyAlignment="1">
      <alignment horizontal="center" wrapText="1"/>
      <protection/>
    </xf>
    <xf numFmtId="15" fontId="12" fillId="0" borderId="0" xfId="319" applyNumberFormat="1" applyFont="1" applyFill="1" applyBorder="1" applyAlignment="1">
      <alignment horizontal="right" wrapText="1"/>
      <protection/>
    </xf>
    <xf numFmtId="4" fontId="12" fillId="0" borderId="0" xfId="319" applyNumberFormat="1" applyFont="1" applyFill="1" applyBorder="1" applyAlignment="1">
      <alignment horizontal="center" wrapText="1"/>
      <protection/>
    </xf>
    <xf numFmtId="10" fontId="12" fillId="0" borderId="0" xfId="319" applyNumberFormat="1" applyFont="1" applyFill="1" applyBorder="1" applyAlignment="1">
      <alignment horizontal="center" wrapText="1"/>
      <protection/>
    </xf>
    <xf numFmtId="0" fontId="12" fillId="0" borderId="0" xfId="319" applyFont="1" applyBorder="1">
      <alignment/>
      <protection/>
    </xf>
    <xf numFmtId="0" fontId="12" fillId="0" borderId="0" xfId="319" applyFont="1" applyFill="1" applyBorder="1">
      <alignment/>
      <protection/>
    </xf>
    <xf numFmtId="10" fontId="12" fillId="0" borderId="0" xfId="319" applyNumberFormat="1" applyFont="1" applyFill="1" applyBorder="1" applyAlignment="1">
      <alignment horizontal="right" wrapText="1"/>
      <protection/>
    </xf>
    <xf numFmtId="4" fontId="12" fillId="0" borderId="0" xfId="319" applyNumberFormat="1" applyFont="1" applyAlignment="1">
      <alignment wrapText="1"/>
      <protection/>
    </xf>
    <xf numFmtId="0" fontId="18"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68" fontId="12" fillId="0" borderId="0" xfId="327" applyNumberFormat="1" applyFont="1" applyAlignment="1">
      <alignment/>
    </xf>
    <xf numFmtId="168" fontId="21" fillId="0" borderId="0" xfId="327" applyNumberFormat="1" applyFont="1" applyAlignment="1">
      <alignment/>
    </xf>
    <xf numFmtId="0" fontId="21" fillId="0" borderId="0" xfId="319" applyFont="1" applyBorder="1">
      <alignment/>
      <protection/>
    </xf>
    <xf numFmtId="0" fontId="21" fillId="0" borderId="0" xfId="319" applyFont="1" applyAlignment="1">
      <alignment wrapText="1"/>
      <protection/>
    </xf>
    <xf numFmtId="0" fontId="21" fillId="0" borderId="0" xfId="319" applyFont="1">
      <alignment/>
      <protection/>
    </xf>
    <xf numFmtId="0" fontId="12" fillId="55" borderId="0" xfId="319" applyFont="1" applyFill="1">
      <alignment/>
      <protection/>
    </xf>
    <xf numFmtId="0" fontId="12" fillId="55" borderId="0" xfId="0" applyFont="1" applyFill="1" applyBorder="1" applyAlignment="1">
      <alignment horizontal="left" vertical="center"/>
    </xf>
    <xf numFmtId="0" fontId="19" fillId="55" borderId="0" xfId="0" applyFont="1" applyFill="1" applyBorder="1" applyAlignment="1">
      <alignment/>
    </xf>
    <xf numFmtId="15" fontId="12" fillId="0" borderId="0" xfId="319" applyNumberFormat="1" applyFont="1" applyFill="1" applyBorder="1" applyAlignment="1">
      <alignment horizontal="left"/>
      <protection/>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319" applyFont="1" applyFill="1">
      <alignment/>
      <protection/>
    </xf>
    <xf numFmtId="0" fontId="14" fillId="55" borderId="0" xfId="319" applyFont="1" applyFill="1" applyAlignment="1">
      <alignment/>
      <protection/>
    </xf>
    <xf numFmtId="0" fontId="16" fillId="55" borderId="0" xfId="319" applyFont="1" applyFill="1" applyAlignment="1">
      <alignment/>
      <protection/>
    </xf>
    <xf numFmtId="0" fontId="12" fillId="55" borderId="0" xfId="319" applyFont="1" applyFill="1" applyAlignment="1">
      <alignment wrapText="1"/>
      <protection/>
    </xf>
    <xf numFmtId="0" fontId="12" fillId="55" borderId="0" xfId="319" applyFont="1" applyFill="1" applyBorder="1" applyAlignment="1">
      <alignment wrapText="1"/>
      <protection/>
    </xf>
    <xf numFmtId="0" fontId="17" fillId="55" borderId="0" xfId="319" applyFont="1" applyFill="1" applyBorder="1" applyAlignment="1">
      <alignment horizontal="center" wrapText="1"/>
      <protection/>
    </xf>
    <xf numFmtId="0" fontId="14" fillId="55" borderId="0" xfId="319" applyFont="1" applyFill="1" applyBorder="1" applyAlignment="1">
      <alignment horizontal="center" wrapText="1"/>
      <protection/>
    </xf>
    <xf numFmtId="4" fontId="12" fillId="55" borderId="0" xfId="319" applyNumberFormat="1" applyFont="1" applyFill="1" applyBorder="1" applyAlignment="1">
      <alignment wrapText="1"/>
      <protection/>
    </xf>
    <xf numFmtId="4" fontId="15" fillId="55" borderId="0" xfId="319" applyNumberFormat="1" applyFont="1" applyFill="1" applyBorder="1" applyAlignment="1">
      <alignment wrapText="1"/>
      <protection/>
    </xf>
    <xf numFmtId="0" fontId="12" fillId="55" borderId="0" xfId="319" applyFont="1" applyFill="1" applyBorder="1" applyAlignment="1">
      <alignment horizontal="center" wrapText="1"/>
      <protection/>
    </xf>
    <xf numFmtId="0" fontId="12" fillId="55" borderId="0" xfId="319" applyFont="1" applyFill="1" applyBorder="1">
      <alignment/>
      <protection/>
    </xf>
    <xf numFmtId="4" fontId="14" fillId="55" borderId="0" xfId="319" applyNumberFormat="1" applyFont="1" applyFill="1" applyBorder="1" applyAlignment="1">
      <alignment horizontal="center" wrapText="1"/>
      <protection/>
    </xf>
    <xf numFmtId="49" fontId="12" fillId="55" borderId="0" xfId="319" applyNumberFormat="1" applyFont="1" applyFill="1" applyBorder="1" applyAlignment="1">
      <alignment horizontal="center" wrapText="1"/>
      <protection/>
    </xf>
    <xf numFmtId="171" fontId="12" fillId="55" borderId="0" xfId="319" applyNumberFormat="1" applyFont="1" applyFill="1" applyBorder="1" applyAlignment="1">
      <alignment wrapText="1"/>
      <protection/>
    </xf>
    <xf numFmtId="169" fontId="12" fillId="55" borderId="0" xfId="319" applyNumberFormat="1" applyFont="1" applyFill="1" applyBorder="1" applyAlignment="1">
      <alignment wrapText="1"/>
      <protection/>
    </xf>
    <xf numFmtId="0" fontId="0" fillId="55" borderId="0" xfId="0" applyFill="1" applyAlignment="1">
      <alignment/>
    </xf>
    <xf numFmtId="168" fontId="12" fillId="55" borderId="0" xfId="327" applyNumberFormat="1" applyFont="1" applyFill="1" applyAlignment="1">
      <alignment/>
    </xf>
    <xf numFmtId="10" fontId="12" fillId="55" borderId="0" xfId="319" applyNumberFormat="1" applyFont="1" applyFill="1" applyBorder="1" applyAlignment="1">
      <alignment wrapText="1"/>
      <protection/>
    </xf>
    <xf numFmtId="168" fontId="12" fillId="55" borderId="0" xfId="319" applyNumberFormat="1" applyFont="1" applyFill="1" applyBorder="1" applyAlignment="1">
      <alignment wrapText="1"/>
      <protection/>
    </xf>
    <xf numFmtId="168" fontId="12" fillId="55" borderId="0" xfId="327" applyNumberFormat="1" applyFont="1" applyFill="1" applyBorder="1" applyAlignment="1">
      <alignment/>
    </xf>
    <xf numFmtId="49" fontId="16" fillId="55" borderId="0" xfId="319" applyNumberFormat="1" applyFont="1" applyFill="1" applyBorder="1" applyAlignment="1">
      <alignment/>
      <protection/>
    </xf>
    <xf numFmtId="4" fontId="12" fillId="55" borderId="0" xfId="319" applyNumberFormat="1" applyFont="1" applyFill="1">
      <alignment/>
      <protection/>
    </xf>
    <xf numFmtId="0" fontId="14" fillId="55" borderId="0" xfId="319" applyFont="1" applyFill="1" applyBorder="1" applyAlignment="1">
      <alignment wrapText="1"/>
      <protection/>
    </xf>
    <xf numFmtId="40" fontId="12" fillId="55" borderId="0" xfId="319" applyNumberFormat="1" applyFont="1" applyFill="1">
      <alignment/>
      <protection/>
    </xf>
    <xf numFmtId="0" fontId="15" fillId="55" borderId="0" xfId="319" applyFont="1" applyFill="1" applyAlignment="1">
      <alignment wrapText="1"/>
      <protection/>
    </xf>
    <xf numFmtId="3" fontId="12" fillId="55" borderId="0" xfId="319" applyNumberFormat="1" applyFont="1" applyFill="1" applyBorder="1">
      <alignment/>
      <protection/>
    </xf>
    <xf numFmtId="0" fontId="12" fillId="55" borderId="0" xfId="319" applyFont="1" applyFill="1" applyAlignment="1">
      <alignment vertical="center"/>
      <protection/>
    </xf>
    <xf numFmtId="0" fontId="14" fillId="55" borderId="0" xfId="319" applyFont="1" applyFill="1">
      <alignment/>
      <protection/>
    </xf>
    <xf numFmtId="4" fontId="15" fillId="55" borderId="0" xfId="319" applyNumberFormat="1" applyFont="1" applyFill="1">
      <alignment/>
      <protection/>
    </xf>
    <xf numFmtId="0" fontId="12" fillId="55" borderId="0" xfId="319" applyFont="1" applyFill="1" applyBorder="1" applyAlignment="1">
      <alignment horizontal="center" vertical="center"/>
      <protection/>
    </xf>
    <xf numFmtId="173" fontId="15" fillId="55" borderId="0" xfId="319" applyNumberFormat="1" applyFont="1" applyFill="1" applyBorder="1">
      <alignment/>
      <protection/>
    </xf>
    <xf numFmtId="0" fontId="15" fillId="55" borderId="0" xfId="319" applyFont="1" applyFill="1" applyBorder="1">
      <alignment/>
      <protection/>
    </xf>
    <xf numFmtId="49" fontId="14" fillId="55" borderId="0" xfId="319" applyNumberFormat="1" applyFont="1" applyFill="1" applyBorder="1" applyAlignment="1">
      <alignment horizontal="center" vertical="center" wrapText="1"/>
      <protection/>
    </xf>
    <xf numFmtId="4" fontId="14" fillId="55" borderId="0" xfId="319" applyNumberFormat="1" applyFont="1" applyFill="1" applyBorder="1" applyAlignment="1">
      <alignment horizontal="center" vertical="center" wrapText="1"/>
      <protection/>
    </xf>
    <xf numFmtId="0" fontId="22" fillId="55" borderId="0" xfId="0" applyFont="1" applyFill="1" applyAlignment="1">
      <alignment/>
    </xf>
    <xf numFmtId="0" fontId="23" fillId="55" borderId="0" xfId="0" applyFont="1" applyFill="1" applyAlignment="1">
      <alignment wrapText="1"/>
    </xf>
    <xf numFmtId="168" fontId="12" fillId="56" borderId="20" xfId="327" applyNumberFormat="1" applyFont="1" applyFill="1" applyBorder="1" applyAlignment="1">
      <alignment/>
    </xf>
    <xf numFmtId="168" fontId="14" fillId="56" borderId="21" xfId="327" applyNumberFormat="1" applyFont="1" applyFill="1" applyBorder="1" applyAlignment="1">
      <alignment/>
    </xf>
    <xf numFmtId="0" fontId="26" fillId="55" borderId="0" xfId="0" applyFont="1" applyFill="1" applyAlignment="1">
      <alignment/>
    </xf>
    <xf numFmtId="0" fontId="27" fillId="55" borderId="0" xfId="0" applyFont="1" applyFill="1" applyAlignment="1">
      <alignment wrapText="1"/>
    </xf>
    <xf numFmtId="0" fontId="27" fillId="55" borderId="0" xfId="0" applyFont="1" applyFill="1" applyAlignment="1">
      <alignment/>
    </xf>
    <xf numFmtId="0" fontId="22" fillId="55" borderId="0" xfId="319" applyFont="1" applyFill="1" applyAlignment="1">
      <alignment/>
      <protection/>
    </xf>
    <xf numFmtId="0" fontId="25" fillId="35" borderId="0" xfId="319" applyFont="1" applyFill="1" applyBorder="1" applyAlignment="1">
      <alignment wrapText="1"/>
      <protection/>
    </xf>
    <xf numFmtId="0" fontId="25" fillId="35" borderId="0" xfId="319" applyFont="1" applyFill="1" applyBorder="1" applyAlignment="1">
      <alignment horizontal="center" wrapText="1"/>
      <protection/>
    </xf>
    <xf numFmtId="49" fontId="12" fillId="56" borderId="22" xfId="319" applyNumberFormat="1" applyFont="1" applyFill="1" applyBorder="1" applyAlignment="1">
      <alignment wrapText="1"/>
      <protection/>
    </xf>
    <xf numFmtId="49" fontId="12" fillId="56" borderId="22" xfId="319" applyNumberFormat="1" applyFont="1" applyFill="1" applyBorder="1" applyAlignment="1">
      <alignment horizontal="center" wrapText="1"/>
      <protection/>
    </xf>
    <xf numFmtId="3" fontId="12" fillId="56" borderId="22" xfId="319" applyNumberFormat="1" applyFont="1" applyFill="1" applyBorder="1" applyAlignment="1">
      <alignment wrapText="1"/>
      <protection/>
    </xf>
    <xf numFmtId="0" fontId="12" fillId="56" borderId="22" xfId="319" applyFont="1" applyFill="1" applyBorder="1" applyAlignment="1">
      <alignment wrapText="1"/>
      <protection/>
    </xf>
    <xf numFmtId="170" fontId="12" fillId="56" borderId="22" xfId="319" applyNumberFormat="1" applyFont="1" applyFill="1" applyBorder="1" applyAlignment="1">
      <alignment wrapText="1"/>
      <protection/>
    </xf>
    <xf numFmtId="4" fontId="12" fillId="56" borderId="22" xfId="319" applyNumberFormat="1" applyFont="1" applyFill="1" applyBorder="1" applyAlignment="1">
      <alignment wrapText="1"/>
      <protection/>
    </xf>
    <xf numFmtId="168" fontId="12" fillId="56" borderId="22" xfId="319" applyNumberFormat="1" applyFont="1" applyFill="1" applyBorder="1" applyAlignment="1">
      <alignment horizontal="right" wrapText="1"/>
      <protection/>
    </xf>
    <xf numFmtId="168" fontId="12" fillId="56" borderId="22" xfId="327" applyNumberFormat="1" applyFont="1" applyFill="1" applyBorder="1" applyAlignment="1">
      <alignment/>
    </xf>
    <xf numFmtId="49" fontId="12" fillId="56" borderId="20" xfId="319" applyNumberFormat="1" applyFont="1" applyFill="1" applyBorder="1" applyAlignment="1">
      <alignment wrapText="1"/>
      <protection/>
    </xf>
    <xf numFmtId="49" fontId="12" fillId="56" borderId="20" xfId="319" applyNumberFormat="1" applyFont="1" applyFill="1" applyBorder="1" applyAlignment="1">
      <alignment horizontal="center" wrapText="1"/>
      <protection/>
    </xf>
    <xf numFmtId="174" fontId="12" fillId="56" borderId="20" xfId="319" applyNumberFormat="1" applyFont="1" applyFill="1" applyBorder="1" applyAlignment="1">
      <alignment wrapText="1"/>
      <protection/>
    </xf>
    <xf numFmtId="3" fontId="12" fillId="56" borderId="20" xfId="319" applyNumberFormat="1" applyFont="1" applyFill="1" applyBorder="1" applyAlignment="1">
      <alignment wrapText="1"/>
      <protection/>
    </xf>
    <xf numFmtId="0" fontId="12" fillId="56" borderId="20" xfId="319" applyFont="1" applyFill="1" applyBorder="1" applyAlignment="1">
      <alignment wrapText="1"/>
      <protection/>
    </xf>
    <xf numFmtId="170" fontId="12" fillId="56" borderId="20" xfId="319" applyNumberFormat="1" applyFont="1" applyFill="1" applyBorder="1" applyAlignment="1">
      <alignment wrapText="1"/>
      <protection/>
    </xf>
    <xf numFmtId="4" fontId="12" fillId="56" borderId="20" xfId="319" applyNumberFormat="1" applyFont="1" applyFill="1" applyBorder="1" applyAlignment="1">
      <alignment wrapText="1"/>
      <protection/>
    </xf>
    <xf numFmtId="168" fontId="12" fillId="56" borderId="20" xfId="319" applyNumberFormat="1" applyFont="1" applyFill="1" applyBorder="1" applyAlignment="1">
      <alignment horizontal="right" wrapText="1"/>
      <protection/>
    </xf>
    <xf numFmtId="172" fontId="12" fillId="56" borderId="20" xfId="319" applyNumberFormat="1" applyFont="1" applyFill="1" applyBorder="1" applyAlignment="1">
      <alignment wrapText="1"/>
      <protection/>
    </xf>
    <xf numFmtId="172" fontId="12" fillId="56" borderId="20" xfId="319" applyNumberFormat="1" applyFont="1" applyFill="1" applyBorder="1" applyAlignment="1">
      <alignment horizontal="center" wrapText="1"/>
      <protection/>
    </xf>
    <xf numFmtId="0" fontId="12" fillId="56" borderId="20" xfId="319" applyFont="1" applyFill="1" applyBorder="1">
      <alignment/>
      <protection/>
    </xf>
    <xf numFmtId="0" fontId="20" fillId="56" borderId="20" xfId="319" applyFont="1" applyFill="1" applyBorder="1">
      <alignment/>
      <protection/>
    </xf>
    <xf numFmtId="49" fontId="14" fillId="56" borderId="21" xfId="319" applyNumberFormat="1" applyFont="1" applyFill="1" applyBorder="1" applyAlignment="1">
      <alignment wrapText="1"/>
      <protection/>
    </xf>
    <xf numFmtId="49" fontId="12" fillId="56" borderId="21" xfId="319" applyNumberFormat="1" applyFont="1" applyFill="1" applyBorder="1" applyAlignment="1">
      <alignment horizontal="center" wrapText="1"/>
      <protection/>
    </xf>
    <xf numFmtId="4" fontId="12" fillId="56" borderId="21" xfId="319" applyNumberFormat="1" applyFont="1" applyFill="1" applyBorder="1" applyAlignment="1">
      <alignment wrapText="1"/>
      <protection/>
    </xf>
    <xf numFmtId="0" fontId="12" fillId="56" borderId="21" xfId="319" applyFont="1" applyFill="1" applyBorder="1">
      <alignment/>
      <protection/>
    </xf>
    <xf numFmtId="169" fontId="12" fillId="56" borderId="21" xfId="319" applyNumberFormat="1" applyFont="1" applyFill="1" applyBorder="1" applyAlignment="1">
      <alignment wrapText="1"/>
      <protection/>
    </xf>
    <xf numFmtId="4" fontId="14" fillId="56" borderId="21" xfId="319" applyNumberFormat="1" applyFont="1" applyFill="1" applyBorder="1" applyAlignment="1">
      <alignment wrapText="1"/>
      <protection/>
    </xf>
    <xf numFmtId="10" fontId="12" fillId="56" borderId="21" xfId="319" applyNumberFormat="1" applyFont="1" applyFill="1" applyBorder="1" applyAlignment="1">
      <alignment wrapText="1"/>
      <protection/>
    </xf>
    <xf numFmtId="168" fontId="14" fillId="56" borderId="21" xfId="327" applyNumberFormat="1" applyFont="1" applyFill="1" applyBorder="1" applyAlignment="1">
      <alignment wrapText="1"/>
    </xf>
    <xf numFmtId="172" fontId="12" fillId="56" borderId="22" xfId="319" applyNumberFormat="1" applyFont="1" applyFill="1" applyBorder="1" applyAlignment="1">
      <alignment wrapText="1"/>
      <protection/>
    </xf>
    <xf numFmtId="172" fontId="12" fillId="56" borderId="22" xfId="319" applyNumberFormat="1" applyFont="1" applyFill="1" applyBorder="1" applyAlignment="1">
      <alignment horizontal="center" wrapText="1"/>
      <protection/>
    </xf>
    <xf numFmtId="0" fontId="12" fillId="56" borderId="22" xfId="319" applyFont="1" applyFill="1" applyBorder="1">
      <alignment/>
      <protection/>
    </xf>
    <xf numFmtId="4" fontId="12" fillId="56" borderId="20" xfId="319" applyNumberFormat="1" applyFont="1" applyFill="1" applyBorder="1">
      <alignment/>
      <protection/>
    </xf>
    <xf numFmtId="0" fontId="14" fillId="56" borderId="21" xfId="319" applyFont="1" applyFill="1" applyBorder="1">
      <alignment/>
      <protection/>
    </xf>
    <xf numFmtId="4" fontId="14" fillId="56" borderId="21" xfId="319" applyNumberFormat="1" applyFont="1" applyFill="1" applyBorder="1">
      <alignment/>
      <protection/>
    </xf>
    <xf numFmtId="3" fontId="12" fillId="56" borderId="22" xfId="319" applyNumberFormat="1" applyFont="1" applyFill="1" applyBorder="1">
      <alignment/>
      <protection/>
    </xf>
    <xf numFmtId="170" fontId="12" fillId="56" borderId="22" xfId="319" applyNumberFormat="1" applyFont="1" applyFill="1" applyBorder="1">
      <alignment/>
      <protection/>
    </xf>
    <xf numFmtId="4" fontId="12" fillId="56" borderId="22" xfId="319" applyNumberFormat="1" applyFont="1" applyFill="1" applyBorder="1">
      <alignment/>
      <protection/>
    </xf>
    <xf numFmtId="3" fontId="12" fillId="56" borderId="20" xfId="319" applyNumberFormat="1" applyFont="1" applyFill="1" applyBorder="1">
      <alignment/>
      <protection/>
    </xf>
    <xf numFmtId="170" fontId="12" fillId="56" borderId="20" xfId="319" applyNumberFormat="1" applyFont="1" applyFill="1" applyBorder="1">
      <alignment/>
      <protection/>
    </xf>
    <xf numFmtId="2" fontId="12" fillId="56" borderId="20" xfId="319" applyNumberFormat="1" applyFont="1" applyFill="1" applyBorder="1" applyAlignment="1">
      <alignment wrapText="1"/>
      <protection/>
    </xf>
    <xf numFmtId="2" fontId="12" fillId="56" borderId="20" xfId="319" applyNumberFormat="1" applyFont="1" applyFill="1" applyBorder="1" applyAlignment="1">
      <alignment/>
      <protection/>
    </xf>
    <xf numFmtId="3" fontId="14" fillId="56" borderId="21" xfId="319" applyNumberFormat="1" applyFont="1" applyFill="1" applyBorder="1">
      <alignment/>
      <protection/>
    </xf>
    <xf numFmtId="9" fontId="14" fillId="56" borderId="21" xfId="327" applyFont="1" applyFill="1" applyBorder="1" applyAlignment="1">
      <alignment/>
    </xf>
    <xf numFmtId="0" fontId="28" fillId="55" borderId="0" xfId="319" applyFont="1" applyFill="1" applyAlignment="1">
      <alignment vertical="center"/>
      <protection/>
    </xf>
    <xf numFmtId="0" fontId="25" fillId="35" borderId="0" xfId="319" applyFont="1" applyFill="1" applyBorder="1" applyAlignment="1">
      <alignment horizontal="center"/>
      <protection/>
    </xf>
    <xf numFmtId="0" fontId="25" fillId="35" borderId="0" xfId="319" applyFont="1" applyFill="1" applyBorder="1" applyAlignment="1">
      <alignment horizontal="left"/>
      <protection/>
    </xf>
    <xf numFmtId="0" fontId="12" fillId="56" borderId="22" xfId="319" applyFont="1" applyFill="1" applyBorder="1" applyAlignment="1">
      <alignment vertical="center"/>
      <protection/>
    </xf>
    <xf numFmtId="168" fontId="12" fillId="56" borderId="22" xfId="319" applyNumberFormat="1" applyFont="1" applyFill="1" applyBorder="1" applyAlignment="1">
      <alignment horizontal="right" vertical="center" wrapText="1"/>
      <protection/>
    </xf>
    <xf numFmtId="168" fontId="12" fillId="56" borderId="22" xfId="327" applyNumberFormat="1" applyFont="1" applyFill="1" applyBorder="1" applyAlignment="1">
      <alignment vertical="center"/>
    </xf>
    <xf numFmtId="173" fontId="12" fillId="56" borderId="22" xfId="319" applyNumberFormat="1" applyFont="1" applyFill="1" applyBorder="1" applyAlignment="1">
      <alignment horizontal="center" vertical="center"/>
      <protection/>
    </xf>
    <xf numFmtId="0" fontId="12" fillId="56" borderId="20" xfId="0" applyFont="1" applyFill="1" applyBorder="1" applyAlignment="1">
      <alignment horizontal="left" vertical="center"/>
    </xf>
    <xf numFmtId="168" fontId="14" fillId="56" borderId="21" xfId="319" applyNumberFormat="1" applyFont="1" applyFill="1" applyBorder="1">
      <alignment/>
      <protection/>
    </xf>
    <xf numFmtId="0" fontId="24" fillId="35" borderId="0" xfId="319" applyFont="1" applyFill="1" applyBorder="1">
      <alignment/>
      <protection/>
    </xf>
    <xf numFmtId="4" fontId="14" fillId="55" borderId="0" xfId="319" applyNumberFormat="1" applyFont="1" applyFill="1">
      <alignment/>
      <protection/>
    </xf>
    <xf numFmtId="4" fontId="14" fillId="55" borderId="0" xfId="319" applyNumberFormat="1" applyFont="1" applyFill="1" applyBorder="1" applyAlignment="1">
      <alignment wrapText="1"/>
      <protection/>
    </xf>
    <xf numFmtId="168" fontId="21" fillId="55" borderId="0" xfId="327" applyNumberFormat="1" applyFont="1" applyFill="1" applyAlignment="1">
      <alignment/>
    </xf>
    <xf numFmtId="2" fontId="12" fillId="55" borderId="0" xfId="319" applyNumberFormat="1" applyFont="1" applyFill="1">
      <alignment/>
      <protection/>
    </xf>
    <xf numFmtId="0" fontId="12" fillId="56" borderId="21" xfId="319" applyFont="1" applyFill="1" applyBorder="1" applyAlignment="1">
      <alignment vertical="center"/>
      <protection/>
    </xf>
    <xf numFmtId="0" fontId="9" fillId="55" borderId="0" xfId="0" applyFont="1" applyFill="1" applyBorder="1" applyAlignment="1">
      <alignment/>
    </xf>
    <xf numFmtId="0" fontId="6" fillId="0" borderId="0" xfId="317" applyFont="1" applyFill="1">
      <alignment/>
      <protection/>
    </xf>
    <xf numFmtId="180" fontId="12" fillId="56" borderId="22" xfId="319" applyNumberFormat="1" applyFont="1" applyFill="1" applyBorder="1" applyAlignment="1">
      <alignment wrapText="1"/>
      <protection/>
    </xf>
    <xf numFmtId="180" fontId="12" fillId="56" borderId="20" xfId="319" applyNumberFormat="1" applyFont="1" applyFill="1" applyBorder="1" applyAlignment="1">
      <alignment wrapText="1"/>
      <protection/>
    </xf>
    <xf numFmtId="170" fontId="14" fillId="0" borderId="0" xfId="319" applyNumberFormat="1" applyFont="1" applyFill="1" applyBorder="1" applyAlignment="1">
      <alignment horizontal="center" wrapText="1"/>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9" fillId="55" borderId="26" xfId="0" applyFont="1" applyFill="1" applyBorder="1" applyAlignment="1">
      <alignment/>
    </xf>
    <xf numFmtId="0" fontId="9" fillId="55" borderId="0" xfId="0" applyFont="1" applyFill="1" applyBorder="1" applyAlignment="1">
      <alignment horizontal="right"/>
    </xf>
    <xf numFmtId="0" fontId="5" fillId="55" borderId="28" xfId="316" applyFont="1" applyFill="1" applyBorder="1" applyAlignment="1">
      <alignment horizontal="center" vertical="center" wrapText="1"/>
      <protection/>
    </xf>
    <xf numFmtId="0" fontId="5" fillId="55" borderId="19" xfId="316" applyFont="1" applyFill="1" applyBorder="1" applyAlignment="1">
      <alignment horizontal="center" vertical="center" wrapText="1"/>
      <protection/>
    </xf>
    <xf numFmtId="0" fontId="9" fillId="55" borderId="19" xfId="0" applyFont="1" applyFill="1" applyBorder="1" applyAlignment="1">
      <alignment/>
    </xf>
    <xf numFmtId="0" fontId="7" fillId="55" borderId="19" xfId="316" applyFont="1" applyFill="1" applyBorder="1" applyAlignment="1">
      <alignment horizontal="center" vertical="center" wrapText="1"/>
      <protection/>
    </xf>
    <xf numFmtId="0" fontId="6" fillId="55" borderId="19" xfId="318"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316" applyFont="1" applyFill="1" applyBorder="1">
      <alignment/>
      <protection/>
    </xf>
    <xf numFmtId="0" fontId="5" fillId="55" borderId="19" xfId="316"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330"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316" applyFont="1" applyFill="1" applyBorder="1" applyAlignment="1">
      <alignment horizontal="left" vertical="center" wrapText="1"/>
      <protection/>
    </xf>
    <xf numFmtId="3" fontId="5" fillId="56" borderId="19" xfId="316" applyNumberFormat="1" applyFont="1" applyFill="1" applyBorder="1" applyAlignment="1">
      <alignment horizontal="right" vertical="center" wrapText="1"/>
      <protection/>
    </xf>
    <xf numFmtId="0" fontId="6" fillId="56" borderId="19" xfId="318" applyFont="1" applyFill="1" applyBorder="1" applyAlignment="1">
      <alignment horizontal="left"/>
      <protection/>
    </xf>
    <xf numFmtId="3" fontId="6" fillId="56" borderId="19" xfId="316" applyNumberFormat="1" applyFont="1" applyFill="1" applyBorder="1" applyAlignment="1">
      <alignment horizontal="right"/>
      <protection/>
    </xf>
    <xf numFmtId="3" fontId="6" fillId="56" borderId="19" xfId="122" applyNumberFormat="1" applyFont="1" applyFill="1" applyBorder="1" applyAlignment="1">
      <alignment horizontal="right"/>
    </xf>
    <xf numFmtId="0" fontId="2" fillId="56" borderId="19" xfId="0" applyFont="1" applyFill="1" applyBorder="1" applyAlignment="1">
      <alignment vertical="center"/>
    </xf>
    <xf numFmtId="0" fontId="13" fillId="56" borderId="0" xfId="316" applyFont="1" applyFill="1" applyBorder="1">
      <alignment/>
      <protection/>
    </xf>
    <xf numFmtId="169" fontId="9" fillId="55" borderId="0" xfId="0" applyNumberFormat="1" applyFont="1" applyFill="1" applyBorder="1" applyAlignment="1">
      <alignment/>
    </xf>
    <xf numFmtId="3" fontId="9" fillId="0" borderId="0" xfId="0" applyNumberFormat="1" applyFont="1" applyAlignment="1">
      <alignment/>
    </xf>
    <xf numFmtId="0" fontId="12" fillId="56" borderId="20" xfId="0" applyFont="1" applyFill="1" applyBorder="1" applyAlignment="1">
      <alignment horizontal="left" vertical="center"/>
    </xf>
    <xf numFmtId="0" fontId="12" fillId="56" borderId="22" xfId="0" applyFont="1" applyFill="1" applyBorder="1" applyAlignment="1">
      <alignment horizontal="left" vertical="center"/>
    </xf>
    <xf numFmtId="43" fontId="14" fillId="56" borderId="21" xfId="319" applyNumberFormat="1" applyFont="1" applyFill="1" applyBorder="1" applyAlignment="1">
      <alignment horizontal="center" vertical="center"/>
      <protection/>
    </xf>
    <xf numFmtId="10" fontId="12" fillId="56" borderId="22" xfId="327" applyNumberFormat="1" applyFont="1" applyFill="1" applyBorder="1" applyAlignment="1">
      <alignment wrapText="1"/>
    </xf>
    <xf numFmtId="10" fontId="12" fillId="56" borderId="20" xfId="327" applyNumberFormat="1" applyFont="1" applyFill="1" applyBorder="1" applyAlignment="1">
      <alignment wrapText="1"/>
    </xf>
    <xf numFmtId="10" fontId="12" fillId="56" borderId="20" xfId="327" applyNumberFormat="1" applyFont="1" applyFill="1" applyBorder="1" applyAlignment="1">
      <alignment/>
    </xf>
    <xf numFmtId="10" fontId="12" fillId="56" borderId="22" xfId="327" applyNumberFormat="1" applyFont="1" applyFill="1" applyBorder="1" applyAlignment="1">
      <alignment/>
    </xf>
    <xf numFmtId="40" fontId="89" fillId="55" borderId="0" xfId="319" applyNumberFormat="1" applyFont="1" applyFill="1" applyBorder="1" applyAlignment="1">
      <alignment horizontal="center" wrapText="1"/>
      <protection/>
    </xf>
    <xf numFmtId="43" fontId="15" fillId="55" borderId="0" xfId="106" applyFont="1" applyFill="1" applyAlignment="1">
      <alignment/>
    </xf>
    <xf numFmtId="0" fontId="12" fillId="55" borderId="0" xfId="0" applyFont="1" applyFill="1" applyBorder="1" applyAlignment="1">
      <alignment horizontal="left" vertical="center"/>
    </xf>
    <xf numFmtId="10" fontId="25" fillId="35" borderId="0" xfId="319" applyNumberFormat="1" applyFont="1" applyFill="1" applyBorder="1" applyAlignment="1">
      <alignment horizontal="center" wrapText="1"/>
      <protection/>
    </xf>
    <xf numFmtId="0" fontId="18" fillId="0" borderId="0" xfId="0" applyFont="1" applyFill="1" applyBorder="1" applyAlignment="1">
      <alignment horizontal="left" vertical="center"/>
    </xf>
    <xf numFmtId="167" fontId="9" fillId="0" borderId="0" xfId="106" applyNumberFormat="1" applyFont="1" applyAlignment="1">
      <alignment/>
    </xf>
    <xf numFmtId="0" fontId="90" fillId="0" borderId="0" xfId="0" applyFont="1" applyAlignment="1">
      <alignment/>
    </xf>
    <xf numFmtId="181" fontId="6" fillId="56" borderId="19" xfId="316" applyNumberFormat="1" applyFont="1" applyFill="1" applyBorder="1" applyAlignment="1">
      <alignment horizontal="right"/>
      <protection/>
    </xf>
    <xf numFmtId="181" fontId="6" fillId="56" borderId="19" xfId="122" applyNumberFormat="1" applyFont="1" applyFill="1" applyBorder="1" applyAlignment="1">
      <alignment horizontal="right"/>
    </xf>
    <xf numFmtId="169" fontId="12" fillId="56" borderId="21" xfId="319" applyNumberFormat="1" applyFont="1" applyFill="1" applyBorder="1">
      <alignment/>
      <protection/>
    </xf>
    <xf numFmtId="172" fontId="12" fillId="0" borderId="0" xfId="319" applyNumberFormat="1" applyFont="1" applyFill="1" applyBorder="1" applyAlignment="1">
      <alignment horizontal="center" wrapText="1"/>
      <protection/>
    </xf>
    <xf numFmtId="49" fontId="12" fillId="0" borderId="0" xfId="319" applyNumberFormat="1" applyFont="1" applyFill="1" applyBorder="1" applyAlignment="1">
      <alignment horizontal="center" wrapText="1"/>
      <protection/>
    </xf>
    <xf numFmtId="0" fontId="18" fillId="55" borderId="0" xfId="0" applyFont="1" applyFill="1" applyAlignment="1">
      <alignment vertical="top"/>
    </xf>
    <xf numFmtId="0" fontId="14" fillId="55" borderId="0" xfId="0" applyFont="1" applyFill="1" applyAlignment="1">
      <alignment wrapText="1"/>
    </xf>
    <xf numFmtId="0" fontId="24" fillId="57" borderId="0" xfId="315" applyFont="1" applyFill="1" applyBorder="1">
      <alignment/>
      <protection/>
    </xf>
    <xf numFmtId="0" fontId="25" fillId="57" borderId="0" xfId="0" applyFont="1" applyFill="1" applyBorder="1" applyAlignment="1">
      <alignment vertical="top"/>
    </xf>
    <xf numFmtId="0" fontId="25" fillId="57" borderId="0" xfId="315" applyFont="1" applyFill="1" applyBorder="1" applyAlignment="1">
      <alignment horizontal="center"/>
      <protection/>
    </xf>
    <xf numFmtId="0" fontId="12" fillId="55" borderId="0" xfId="315" applyFont="1" applyFill="1">
      <alignment/>
      <protection/>
    </xf>
    <xf numFmtId="0" fontId="25" fillId="57" borderId="0" xfId="0" applyFont="1" applyFill="1" applyBorder="1" applyAlignment="1">
      <alignment horizontal="center" wrapText="1"/>
    </xf>
    <xf numFmtId="0" fontId="25" fillId="57" borderId="0" xfId="315" applyFont="1" applyFill="1" applyBorder="1" applyAlignment="1">
      <alignment horizontal="center" wrapText="1"/>
      <protection/>
    </xf>
    <xf numFmtId="0" fontId="14" fillId="56" borderId="22" xfId="315" applyFont="1" applyFill="1" applyBorder="1">
      <alignment/>
      <protection/>
    </xf>
    <xf numFmtId="0" fontId="14" fillId="56" borderId="22" xfId="0" applyFont="1" applyFill="1" applyBorder="1" applyAlignment="1">
      <alignment vertical="top"/>
    </xf>
    <xf numFmtId="43" fontId="14" fillId="5" borderId="22" xfId="315" applyNumberFormat="1" applyFont="1" applyFill="1" applyBorder="1">
      <alignment/>
      <protection/>
    </xf>
    <xf numFmtId="168" fontId="14" fillId="56" borderId="22" xfId="330" applyNumberFormat="1" applyFont="1" applyFill="1" applyBorder="1" applyAlignment="1">
      <alignment/>
    </xf>
    <xf numFmtId="43" fontId="14" fillId="56" borderId="22" xfId="315" applyNumberFormat="1" applyFont="1" applyFill="1" applyBorder="1">
      <alignment/>
      <protection/>
    </xf>
    <xf numFmtId="43" fontId="15" fillId="55" borderId="0" xfId="315" applyNumberFormat="1" applyFont="1" applyFill="1">
      <alignment/>
      <protection/>
    </xf>
    <xf numFmtId="168" fontId="12" fillId="55" borderId="0" xfId="330" applyNumberFormat="1" applyFont="1" applyFill="1" applyAlignment="1">
      <alignment/>
    </xf>
    <xf numFmtId="0" fontId="12" fillId="56" borderId="20" xfId="315" applyFont="1" applyFill="1" applyBorder="1" applyAlignment="1">
      <alignment horizontal="left"/>
      <protection/>
    </xf>
    <xf numFmtId="0" fontId="14" fillId="56" borderId="20" xfId="0" applyFont="1" applyFill="1" applyBorder="1" applyAlignment="1">
      <alignment vertical="top"/>
    </xf>
    <xf numFmtId="168" fontId="12" fillId="5" borderId="20" xfId="315" applyNumberFormat="1" applyFont="1" applyFill="1" applyBorder="1">
      <alignment/>
      <protection/>
    </xf>
    <xf numFmtId="168" fontId="12" fillId="5" borderId="20" xfId="330" applyNumberFormat="1" applyFont="1" applyFill="1" applyBorder="1" applyAlignment="1">
      <alignment/>
    </xf>
    <xf numFmtId="43" fontId="12" fillId="5" borderId="20" xfId="315" applyNumberFormat="1" applyFont="1" applyFill="1" applyBorder="1">
      <alignment/>
      <protection/>
    </xf>
    <xf numFmtId="168" fontId="12" fillId="56" borderId="20" xfId="315" applyNumberFormat="1" applyFont="1" applyFill="1" applyBorder="1">
      <alignment/>
      <protection/>
    </xf>
    <xf numFmtId="168" fontId="12" fillId="56" borderId="20" xfId="330" applyNumberFormat="1" applyFont="1" applyFill="1" applyBorder="1" applyAlignment="1">
      <alignment/>
    </xf>
    <xf numFmtId="178" fontId="20" fillId="56" borderId="20" xfId="122" applyNumberFormat="1" applyFont="1" applyFill="1" applyBorder="1" applyAlignment="1">
      <alignment/>
    </xf>
    <xf numFmtId="43" fontId="12" fillId="56" borderId="20" xfId="315" applyNumberFormat="1" applyFont="1" applyFill="1" applyBorder="1">
      <alignment/>
      <protection/>
    </xf>
    <xf numFmtId="0" fontId="12" fillId="56" borderId="20" xfId="315" applyFont="1" applyFill="1" applyBorder="1" applyAlignment="1">
      <alignment wrapText="1"/>
      <protection/>
    </xf>
    <xf numFmtId="0" fontId="50" fillId="56" borderId="20" xfId="315" applyFont="1" applyFill="1" applyBorder="1" applyAlignment="1">
      <alignment wrapText="1"/>
      <protection/>
    </xf>
    <xf numFmtId="168" fontId="50" fillId="5" borderId="20" xfId="330" applyNumberFormat="1" applyFont="1" applyFill="1" applyBorder="1" applyAlignment="1">
      <alignment/>
    </xf>
    <xf numFmtId="43" fontId="50" fillId="5" borderId="20" xfId="315" applyNumberFormat="1" applyFont="1" applyFill="1" applyBorder="1">
      <alignment/>
      <protection/>
    </xf>
    <xf numFmtId="168" fontId="50" fillId="56" borderId="20" xfId="330" applyNumberFormat="1" applyFont="1" applyFill="1" applyBorder="1" applyAlignment="1">
      <alignment/>
    </xf>
    <xf numFmtId="43" fontId="50" fillId="56" borderId="20" xfId="315" applyNumberFormat="1" applyFont="1" applyFill="1" applyBorder="1">
      <alignment/>
      <protection/>
    </xf>
    <xf numFmtId="178" fontId="12" fillId="5" borderId="20" xfId="122" applyNumberFormat="1" applyFont="1" applyFill="1" applyBorder="1" applyAlignment="1">
      <alignment/>
    </xf>
    <xf numFmtId="178" fontId="50" fillId="5" borderId="20" xfId="122" applyNumberFormat="1" applyFont="1" applyFill="1" applyBorder="1" applyAlignment="1">
      <alignment/>
    </xf>
    <xf numFmtId="178" fontId="51" fillId="56" borderId="20" xfId="122" applyNumberFormat="1" applyFont="1" applyFill="1" applyBorder="1" applyAlignment="1">
      <alignment/>
    </xf>
    <xf numFmtId="41" fontId="12" fillId="5" borderId="20" xfId="330" applyNumberFormat="1" applyFont="1" applyFill="1" applyBorder="1" applyAlignment="1">
      <alignment/>
    </xf>
    <xf numFmtId="41" fontId="12" fillId="5" borderId="20" xfId="315" applyNumberFormat="1" applyFont="1" applyFill="1" applyBorder="1">
      <alignment/>
      <protection/>
    </xf>
    <xf numFmtId="41" fontId="12" fillId="56" borderId="20" xfId="330" applyNumberFormat="1" applyFont="1" applyFill="1" applyBorder="1" applyAlignment="1">
      <alignment/>
    </xf>
    <xf numFmtId="41" fontId="12" fillId="56" borderId="20" xfId="315" applyNumberFormat="1" applyFont="1" applyFill="1" applyBorder="1">
      <alignment/>
      <protection/>
    </xf>
    <xf numFmtId="0" fontId="12" fillId="56" borderId="20" xfId="315" applyFont="1" applyFill="1" applyBorder="1" applyAlignment="1">
      <alignment horizontal="left" vertical="top"/>
      <protection/>
    </xf>
    <xf numFmtId="0" fontId="50" fillId="56" borderId="20" xfId="315" applyFont="1" applyFill="1" applyBorder="1" applyAlignment="1">
      <alignment horizontal="left"/>
      <protection/>
    </xf>
    <xf numFmtId="0" fontId="50" fillId="56" borderId="20" xfId="315" applyFont="1" applyFill="1" applyBorder="1" applyAlignment="1" quotePrefix="1">
      <alignment wrapText="1"/>
      <protection/>
    </xf>
    <xf numFmtId="0" fontId="50" fillId="55" borderId="0" xfId="315" applyFont="1" applyFill="1">
      <alignment/>
      <protection/>
    </xf>
    <xf numFmtId="41" fontId="50" fillId="5" borderId="20" xfId="330" applyNumberFormat="1" applyFont="1" applyFill="1" applyBorder="1" applyAlignment="1">
      <alignment/>
    </xf>
    <xf numFmtId="41" fontId="50" fillId="56" borderId="20" xfId="330" applyNumberFormat="1" applyFont="1" applyFill="1" applyBorder="1" applyAlignment="1">
      <alignment/>
    </xf>
    <xf numFmtId="43" fontId="12" fillId="55" borderId="0" xfId="315" applyNumberFormat="1" applyFont="1" applyFill="1">
      <alignment/>
      <protection/>
    </xf>
    <xf numFmtId="184" fontId="51" fillId="56" borderId="20" xfId="122" applyNumberFormat="1" applyFont="1" applyFill="1" applyBorder="1" applyAlignment="1">
      <alignment/>
    </xf>
    <xf numFmtId="40" fontId="15" fillId="55" borderId="0" xfId="315" applyNumberFormat="1" applyFont="1" applyFill="1">
      <alignment/>
      <protection/>
    </xf>
    <xf numFmtId="0" fontId="12" fillId="56" borderId="20" xfId="315" applyFont="1" applyFill="1" applyBorder="1" applyAlignment="1" quotePrefix="1">
      <alignment wrapText="1"/>
      <protection/>
    </xf>
    <xf numFmtId="0" fontId="12" fillId="5" borderId="20" xfId="315" applyFont="1" applyFill="1" applyBorder="1">
      <alignment/>
      <protection/>
    </xf>
    <xf numFmtId="0" fontId="14" fillId="56" borderId="20" xfId="315" applyFont="1" applyFill="1" applyBorder="1" applyAlignment="1">
      <alignment horizontal="left"/>
      <protection/>
    </xf>
    <xf numFmtId="0" fontId="14" fillId="56" borderId="20" xfId="315" applyFont="1" applyFill="1" applyBorder="1" applyAlignment="1">
      <alignment wrapText="1"/>
      <protection/>
    </xf>
    <xf numFmtId="168" fontId="14" fillId="5" borderId="20" xfId="315" applyNumberFormat="1" applyFont="1" applyFill="1" applyBorder="1">
      <alignment/>
      <protection/>
    </xf>
    <xf numFmtId="4" fontId="14" fillId="5" borderId="20" xfId="315" applyNumberFormat="1" applyFont="1" applyFill="1" applyBorder="1">
      <alignment/>
      <protection/>
    </xf>
    <xf numFmtId="168" fontId="14" fillId="56" borderId="20" xfId="315" applyNumberFormat="1" applyFont="1" applyFill="1" applyBorder="1">
      <alignment/>
      <protection/>
    </xf>
    <xf numFmtId="4" fontId="14" fillId="56" borderId="20" xfId="315" applyNumberFormat="1" applyFont="1" applyFill="1" applyBorder="1">
      <alignment/>
      <protection/>
    </xf>
    <xf numFmtId="43" fontId="14" fillId="56" borderId="20" xfId="315" applyNumberFormat="1" applyFont="1" applyFill="1" applyBorder="1">
      <alignment/>
      <protection/>
    </xf>
    <xf numFmtId="40" fontId="12" fillId="55" borderId="0" xfId="315" applyNumberFormat="1" applyFont="1" applyFill="1">
      <alignment/>
      <protection/>
    </xf>
    <xf numFmtId="4" fontId="12" fillId="5" borderId="20" xfId="315" applyNumberFormat="1" applyFont="1" applyFill="1" applyBorder="1">
      <alignment/>
      <protection/>
    </xf>
    <xf numFmtId="4" fontId="12" fillId="56" borderId="20" xfId="315" applyNumberFormat="1" applyFont="1" applyFill="1" applyBorder="1">
      <alignment/>
      <protection/>
    </xf>
    <xf numFmtId="4" fontId="50" fillId="5" borderId="20" xfId="315" applyNumberFormat="1" applyFont="1" applyFill="1" applyBorder="1">
      <alignment/>
      <protection/>
    </xf>
    <xf numFmtId="4" fontId="50" fillId="56" borderId="20" xfId="315" applyNumberFormat="1" applyFont="1" applyFill="1" applyBorder="1">
      <alignment/>
      <protection/>
    </xf>
    <xf numFmtId="0" fontId="12" fillId="56" borderId="21" xfId="315" applyFont="1" applyFill="1" applyBorder="1" applyAlignment="1">
      <alignment horizontal="left"/>
      <protection/>
    </xf>
    <xf numFmtId="43" fontId="50" fillId="56" borderId="21" xfId="315" applyNumberFormat="1" applyFont="1" applyFill="1" applyBorder="1">
      <alignment/>
      <protection/>
    </xf>
    <xf numFmtId="4" fontId="50" fillId="56" borderId="21" xfId="315" applyNumberFormat="1" applyFont="1" applyFill="1" applyBorder="1">
      <alignment/>
      <protection/>
    </xf>
    <xf numFmtId="168" fontId="50" fillId="5" borderId="21" xfId="330" applyNumberFormat="1" applyFont="1" applyFill="1" applyBorder="1" applyAlignment="1">
      <alignment/>
    </xf>
    <xf numFmtId="43" fontId="50" fillId="5" borderId="21" xfId="315" applyNumberFormat="1" applyFont="1" applyFill="1" applyBorder="1">
      <alignment/>
      <protection/>
    </xf>
    <xf numFmtId="0" fontId="14" fillId="56" borderId="21" xfId="315" applyFont="1" applyFill="1" applyBorder="1" applyAlignment="1">
      <alignment horizontal="left"/>
      <protection/>
    </xf>
    <xf numFmtId="0" fontId="14" fillId="56" borderId="21" xfId="315" applyFont="1" applyFill="1" applyBorder="1" applyAlignment="1">
      <alignment wrapText="1"/>
      <protection/>
    </xf>
    <xf numFmtId="168" fontId="14" fillId="5" borderId="21" xfId="330" applyNumberFormat="1" applyFont="1" applyFill="1" applyBorder="1" applyAlignment="1">
      <alignment/>
    </xf>
    <xf numFmtId="0" fontId="12" fillId="5" borderId="21" xfId="315" applyFont="1" applyFill="1" applyBorder="1">
      <alignment/>
      <protection/>
    </xf>
    <xf numFmtId="43" fontId="14" fillId="5" borderId="21" xfId="315" applyNumberFormat="1" applyFont="1" applyFill="1" applyBorder="1">
      <alignment/>
      <protection/>
    </xf>
    <xf numFmtId="168" fontId="14" fillId="56" borderId="21" xfId="330" applyNumberFormat="1" applyFont="1" applyFill="1" applyBorder="1" applyAlignment="1">
      <alignment/>
    </xf>
    <xf numFmtId="0" fontId="12" fillId="56" borderId="21" xfId="315" applyFont="1" applyFill="1" applyBorder="1">
      <alignment/>
      <protection/>
    </xf>
    <xf numFmtId="43" fontId="14" fillId="56" borderId="21" xfId="315" applyNumberFormat="1" applyFont="1" applyFill="1" applyBorder="1">
      <alignment/>
      <protection/>
    </xf>
    <xf numFmtId="0" fontId="52" fillId="35" borderId="22" xfId="315" applyFont="1" applyFill="1" applyBorder="1">
      <alignment/>
      <protection/>
    </xf>
    <xf numFmtId="185" fontId="25" fillId="35" borderId="22" xfId="315" applyNumberFormat="1" applyFont="1" applyFill="1" applyBorder="1" applyAlignment="1">
      <alignment horizontal="center" wrapText="1"/>
      <protection/>
    </xf>
    <xf numFmtId="0" fontId="25" fillId="35" borderId="22" xfId="315" applyFont="1" applyFill="1" applyBorder="1" applyAlignment="1">
      <alignment horizontal="center" wrapText="1"/>
      <protection/>
    </xf>
    <xf numFmtId="0" fontId="14" fillId="56" borderId="20" xfId="315" applyFont="1" applyFill="1" applyBorder="1">
      <alignment/>
      <protection/>
    </xf>
    <xf numFmtId="0" fontId="12" fillId="56" borderId="20" xfId="315" applyFont="1" applyFill="1" applyBorder="1">
      <alignment/>
      <protection/>
    </xf>
    <xf numFmtId="3" fontId="12" fillId="56" borderId="20" xfId="315" applyNumberFormat="1" applyFont="1" applyFill="1" applyBorder="1">
      <alignment/>
      <protection/>
    </xf>
    <xf numFmtId="167" fontId="12" fillId="56" borderId="20" xfId="315" applyNumberFormat="1" applyFont="1" applyFill="1" applyBorder="1">
      <alignment/>
      <protection/>
    </xf>
    <xf numFmtId="170" fontId="12" fillId="56" borderId="21" xfId="315" applyNumberFormat="1" applyFont="1" applyFill="1" applyBorder="1">
      <alignment/>
      <protection/>
    </xf>
    <xf numFmtId="177" fontId="12" fillId="56" borderId="21" xfId="315" applyNumberFormat="1" applyFont="1" applyFill="1" applyBorder="1">
      <alignment/>
      <protection/>
    </xf>
    <xf numFmtId="186" fontId="12" fillId="55" borderId="0" xfId="315" applyNumberFormat="1" applyFont="1" applyFill="1">
      <alignment/>
      <protection/>
    </xf>
    <xf numFmtId="0" fontId="12" fillId="56" borderId="20" xfId="315" applyFont="1" applyFill="1" applyBorder="1" applyAlignment="1" quotePrefix="1">
      <alignment wrapText="1"/>
      <protection/>
    </xf>
    <xf numFmtId="187" fontId="12" fillId="55" borderId="0" xfId="315" applyNumberFormat="1" applyFont="1" applyFill="1">
      <alignment/>
      <protection/>
    </xf>
    <xf numFmtId="0" fontId="12" fillId="55" borderId="0" xfId="315" applyFont="1" applyFill="1" quotePrefix="1">
      <alignment/>
      <protection/>
    </xf>
    <xf numFmtId="4" fontId="12" fillId="55" borderId="0" xfId="315" applyNumberFormat="1" applyFont="1" applyFill="1">
      <alignment/>
      <protection/>
    </xf>
    <xf numFmtId="4" fontId="50" fillId="5" borderId="21" xfId="315" applyNumberFormat="1" applyFont="1" applyFill="1" applyBorder="1">
      <alignment/>
      <protection/>
    </xf>
    <xf numFmtId="188" fontId="12" fillId="55" borderId="0" xfId="315" applyNumberFormat="1" applyFont="1" applyFill="1">
      <alignment/>
      <protection/>
    </xf>
    <xf numFmtId="0" fontId="18" fillId="58" borderId="0" xfId="0" applyFont="1" applyFill="1" applyAlignment="1">
      <alignment vertical="top"/>
    </xf>
    <xf numFmtId="0" fontId="49" fillId="58" borderId="0" xfId="0" applyFont="1" applyFill="1" applyBorder="1" applyAlignment="1">
      <alignment/>
    </xf>
    <xf numFmtId="0" fontId="14" fillId="58" borderId="0" xfId="0" applyFont="1" applyFill="1" applyAlignment="1">
      <alignment/>
    </xf>
    <xf numFmtId="0" fontId="12" fillId="58" borderId="0" xfId="0" applyFont="1" applyFill="1" applyAlignment="1">
      <alignment wrapText="1"/>
    </xf>
    <xf numFmtId="0" fontId="18" fillId="58" borderId="0" xfId="0" applyFont="1" applyFill="1" applyAlignment="1">
      <alignment wrapText="1"/>
    </xf>
    <xf numFmtId="0" fontId="12" fillId="58" borderId="0" xfId="315" applyFont="1" applyFill="1">
      <alignment/>
      <protection/>
    </xf>
    <xf numFmtId="0" fontId="22" fillId="58" borderId="0" xfId="315" applyFont="1" applyFill="1">
      <alignment/>
      <protection/>
    </xf>
    <xf numFmtId="43" fontId="12" fillId="58" borderId="0" xfId="122" applyFont="1" applyFill="1" applyAlignment="1">
      <alignment/>
    </xf>
    <xf numFmtId="164" fontId="12" fillId="55" borderId="0" xfId="315" applyNumberFormat="1" applyFont="1" applyFill="1">
      <alignment/>
      <protection/>
    </xf>
    <xf numFmtId="180" fontId="12" fillId="56" borderId="21" xfId="319" applyNumberFormat="1" applyFont="1" applyFill="1" applyBorder="1" applyAlignment="1">
      <alignment wrapText="1"/>
      <protection/>
    </xf>
    <xf numFmtId="168" fontId="12" fillId="56" borderId="22" xfId="330" applyNumberFormat="1" applyFont="1" applyFill="1" applyBorder="1" applyAlignment="1">
      <alignment vertical="center"/>
    </xf>
    <xf numFmtId="168" fontId="14" fillId="56" borderId="0" xfId="319" applyNumberFormat="1" applyFont="1" applyFill="1" applyBorder="1" applyAlignment="1">
      <alignment horizontal="right" wrapText="1"/>
      <protection/>
    </xf>
    <xf numFmtId="43" fontId="12" fillId="56" borderId="0" xfId="319" applyNumberFormat="1" applyFont="1" applyFill="1" applyBorder="1">
      <alignment/>
      <protection/>
    </xf>
    <xf numFmtId="3" fontId="12" fillId="56" borderId="22" xfId="319" applyNumberFormat="1" applyFont="1" applyFill="1" applyBorder="1" applyAlignment="1">
      <alignment vertical="center"/>
      <protection/>
    </xf>
    <xf numFmtId="0" fontId="14" fillId="56" borderId="0" xfId="0" applyFont="1" applyFill="1" applyBorder="1" applyAlignment="1">
      <alignment horizontal="left" vertical="center"/>
    </xf>
    <xf numFmtId="43" fontId="12" fillId="56" borderId="22" xfId="319" applyNumberFormat="1" applyFont="1" applyFill="1" applyBorder="1" applyAlignment="1">
      <alignment vertical="center"/>
      <protection/>
    </xf>
    <xf numFmtId="4" fontId="12" fillId="56" borderId="0" xfId="319" applyNumberFormat="1" applyFont="1" applyFill="1" applyBorder="1">
      <alignment/>
      <protection/>
    </xf>
    <xf numFmtId="180" fontId="12" fillId="56" borderId="20" xfId="319" applyNumberFormat="1" applyFont="1" applyFill="1" applyBorder="1" applyAlignment="1">
      <alignment vertical="center" wrapText="1"/>
      <protection/>
    </xf>
    <xf numFmtId="4" fontId="14" fillId="56" borderId="0" xfId="319" applyNumberFormat="1" applyFont="1" applyFill="1" applyBorder="1">
      <alignment/>
      <protection/>
    </xf>
    <xf numFmtId="3" fontId="12" fillId="56" borderId="0" xfId="319" applyNumberFormat="1" applyFont="1" applyFill="1" applyBorder="1">
      <alignment/>
      <protection/>
    </xf>
    <xf numFmtId="168" fontId="14" fillId="56" borderId="0" xfId="330" applyNumberFormat="1" applyFont="1" applyFill="1" applyBorder="1" applyAlignment="1">
      <alignment/>
    </xf>
    <xf numFmtId="4" fontId="12" fillId="56" borderId="21" xfId="319" applyNumberFormat="1" applyFont="1" applyFill="1" applyBorder="1">
      <alignment/>
      <protection/>
    </xf>
    <xf numFmtId="4" fontId="12" fillId="56" borderId="22" xfId="319" applyNumberFormat="1" applyFont="1" applyFill="1" applyBorder="1" applyAlignment="1">
      <alignment vertical="center"/>
      <protection/>
    </xf>
    <xf numFmtId="4" fontId="14" fillId="0" borderId="0" xfId="319" applyNumberFormat="1" applyFont="1">
      <alignment/>
      <protection/>
    </xf>
    <xf numFmtId="0" fontId="18" fillId="55" borderId="0" xfId="319" applyFont="1" applyFill="1">
      <alignment/>
      <protection/>
    </xf>
    <xf numFmtId="0" fontId="28" fillId="55" borderId="0" xfId="319" applyFont="1" applyFill="1" applyAlignment="1">
      <alignment/>
      <protection/>
    </xf>
    <xf numFmtId="0" fontId="14" fillId="55" borderId="0" xfId="319" applyFont="1" applyFill="1" applyAlignment="1" quotePrefix="1">
      <alignment/>
      <protection/>
    </xf>
    <xf numFmtId="0" fontId="0" fillId="55" borderId="0" xfId="0" applyFill="1" applyAlignment="1">
      <alignment wrapText="1"/>
    </xf>
    <xf numFmtId="4" fontId="12" fillId="0" borderId="0" xfId="319" applyNumberFormat="1" applyFont="1">
      <alignment/>
      <protection/>
    </xf>
    <xf numFmtId="4" fontId="91" fillId="0" borderId="0" xfId="319" applyNumberFormat="1" applyFont="1">
      <alignment/>
      <protection/>
    </xf>
    <xf numFmtId="0" fontId="14" fillId="56" borderId="21" xfId="319" applyFont="1" applyFill="1" applyBorder="1" applyAlignment="1">
      <alignment/>
      <protection/>
    </xf>
    <xf numFmtId="169" fontId="12" fillId="56" borderId="21" xfId="315" applyNumberFormat="1" applyFont="1" applyFill="1" applyBorder="1">
      <alignment/>
      <protection/>
    </xf>
    <xf numFmtId="190" fontId="51" fillId="56" borderId="20" xfId="122" applyNumberFormat="1" applyFont="1" applyFill="1" applyBorder="1" applyAlignment="1">
      <alignment/>
    </xf>
    <xf numFmtId="0" fontId="12" fillId="0" borderId="0" xfId="319" applyFont="1" applyFill="1" applyBorder="1" applyAlignment="1">
      <alignment horizontal="left" wrapText="1"/>
      <protection/>
    </xf>
    <xf numFmtId="191" fontId="25" fillId="35" borderId="22" xfId="315" applyNumberFormat="1" applyFont="1" applyFill="1" applyBorder="1" applyAlignment="1">
      <alignment horizontal="center" wrapText="1"/>
      <protection/>
    </xf>
    <xf numFmtId="0" fontId="12" fillId="59" borderId="0" xfId="319" applyFont="1" applyFill="1" applyBorder="1">
      <alignment/>
      <protection/>
    </xf>
    <xf numFmtId="184" fontId="50" fillId="5" borderId="20" xfId="122" applyNumberFormat="1" applyFont="1" applyFill="1" applyBorder="1" applyAlignment="1">
      <alignment/>
    </xf>
    <xf numFmtId="190" fontId="50" fillId="5" borderId="20" xfId="122" applyNumberFormat="1" applyFont="1" applyFill="1" applyBorder="1" applyAlignment="1">
      <alignment/>
    </xf>
    <xf numFmtId="168" fontId="14" fillId="5" borderId="20" xfId="330" applyNumberFormat="1" applyFont="1" applyFill="1" applyBorder="1" applyAlignment="1">
      <alignment/>
    </xf>
    <xf numFmtId="4" fontId="12" fillId="59" borderId="0" xfId="319" applyNumberFormat="1" applyFont="1" applyFill="1" applyBorder="1">
      <alignment/>
      <protection/>
    </xf>
    <xf numFmtId="191" fontId="22" fillId="55" borderId="0" xfId="0" applyNumberFormat="1" applyFont="1" applyFill="1" applyAlignment="1">
      <alignment/>
    </xf>
    <xf numFmtId="192" fontId="15" fillId="55" borderId="0" xfId="315" applyNumberFormat="1" applyFont="1" applyFill="1">
      <alignment/>
      <protection/>
    </xf>
    <xf numFmtId="0" fontId="12" fillId="59" borderId="0" xfId="315" applyFont="1" applyFill="1">
      <alignment/>
      <protection/>
    </xf>
    <xf numFmtId="4" fontId="12" fillId="59" borderId="0" xfId="315" applyNumberFormat="1" applyFont="1" applyFill="1">
      <alignment/>
      <protection/>
    </xf>
    <xf numFmtId="43" fontId="12" fillId="59" borderId="0" xfId="315" applyNumberFormat="1" applyFont="1" applyFill="1">
      <alignment/>
      <protection/>
    </xf>
    <xf numFmtId="0" fontId="6" fillId="0" borderId="0" xfId="317" applyFont="1" applyFill="1" applyAlignment="1">
      <alignment horizontal="left"/>
      <protection/>
    </xf>
    <xf numFmtId="0" fontId="12" fillId="0" borderId="0" xfId="319" applyFont="1" applyAlignment="1">
      <alignment horizontal="left"/>
      <protection/>
    </xf>
    <xf numFmtId="2" fontId="12" fillId="56" borderId="22" xfId="319" applyNumberFormat="1" applyFont="1" applyFill="1" applyBorder="1" applyAlignment="1">
      <alignment/>
      <protection/>
    </xf>
    <xf numFmtId="43" fontId="12" fillId="58" borderId="0" xfId="106" applyFont="1" applyFill="1" applyAlignment="1">
      <alignment/>
    </xf>
    <xf numFmtId="173" fontId="12" fillId="0" borderId="0" xfId="319" applyNumberFormat="1" applyFont="1">
      <alignment/>
      <protection/>
    </xf>
    <xf numFmtId="168" fontId="12" fillId="0" borderId="0" xfId="319" applyNumberFormat="1" applyFont="1">
      <alignment/>
      <protection/>
    </xf>
    <xf numFmtId="168" fontId="15" fillId="55" borderId="0" xfId="327" applyNumberFormat="1" applyFont="1" applyFill="1" applyAlignment="1">
      <alignment/>
    </xf>
    <xf numFmtId="0" fontId="12" fillId="59" borderId="0" xfId="319" applyFont="1" applyFill="1">
      <alignment/>
      <protection/>
    </xf>
    <xf numFmtId="0" fontId="12" fillId="59" borderId="0" xfId="319" applyFont="1" applyFill="1" applyAlignment="1">
      <alignment wrapText="1"/>
      <protection/>
    </xf>
    <xf numFmtId="0" fontId="0" fillId="59" borderId="0" xfId="0" applyFill="1" applyAlignment="1">
      <alignment wrapText="1"/>
    </xf>
    <xf numFmtId="4" fontId="92" fillId="59" borderId="0" xfId="0" applyNumberFormat="1" applyFont="1" applyFill="1" applyBorder="1" applyAlignment="1">
      <alignment wrapText="1"/>
    </xf>
    <xf numFmtId="2" fontId="92" fillId="59" borderId="0" xfId="0" applyNumberFormat="1" applyFont="1" applyFill="1" applyBorder="1" applyAlignment="1">
      <alignment wrapText="1"/>
    </xf>
    <xf numFmtId="168" fontId="92" fillId="59" borderId="0" xfId="0" applyNumberFormat="1" applyFont="1" applyFill="1" applyBorder="1" applyAlignment="1">
      <alignment wrapText="1"/>
    </xf>
    <xf numFmtId="43" fontId="12" fillId="59" borderId="0" xfId="106" applyFont="1" applyFill="1" applyAlignment="1">
      <alignment/>
    </xf>
    <xf numFmtId="168" fontId="12" fillId="59" borderId="0" xfId="327" applyNumberFormat="1" applyFont="1" applyFill="1" applyAlignment="1">
      <alignment/>
    </xf>
    <xf numFmtId="2" fontId="12" fillId="59" borderId="0" xfId="319" applyNumberFormat="1" applyFont="1" applyFill="1">
      <alignment/>
      <protection/>
    </xf>
    <xf numFmtId="0" fontId="12" fillId="56" borderId="0" xfId="319" applyFont="1" applyFill="1" applyBorder="1" applyAlignment="1">
      <alignment horizontal="center" vertical="center" wrapText="1"/>
      <protection/>
    </xf>
    <xf numFmtId="0" fontId="12" fillId="56" borderId="22" xfId="319" applyFont="1" applyFill="1" applyBorder="1" applyAlignment="1">
      <alignment horizontal="center" vertical="center" wrapText="1"/>
      <protection/>
    </xf>
    <xf numFmtId="0" fontId="18" fillId="55" borderId="0" xfId="0" applyFont="1" applyFill="1" applyBorder="1" applyAlignment="1">
      <alignment horizontal="left" vertical="center" wrapText="1"/>
    </xf>
    <xf numFmtId="49" fontId="12" fillId="59" borderId="0" xfId="319" applyNumberFormat="1" applyFont="1" applyFill="1" applyBorder="1" applyAlignment="1">
      <alignment vertical="top" wrapText="1"/>
      <protection/>
    </xf>
    <xf numFmtId="183" fontId="25" fillId="57" borderId="0" xfId="315" applyNumberFormat="1" applyFont="1" applyFill="1" applyBorder="1" applyAlignment="1">
      <alignment horizontal="center"/>
      <protection/>
    </xf>
    <xf numFmtId="0" fontId="12" fillId="56" borderId="0" xfId="0" applyFont="1" applyFill="1" applyBorder="1" applyAlignment="1">
      <alignment horizontal="center" vertical="center" wrapText="1"/>
    </xf>
    <xf numFmtId="0" fontId="0" fillId="0" borderId="0" xfId="0" applyAlignment="1">
      <alignment/>
    </xf>
    <xf numFmtId="191" fontId="25" fillId="57" borderId="0" xfId="315" applyNumberFormat="1" applyFont="1" applyFill="1" applyBorder="1" applyAlignment="1">
      <alignment horizontal="center"/>
      <protection/>
    </xf>
    <xf numFmtId="0" fontId="93" fillId="56" borderId="0" xfId="0" applyFont="1" applyFill="1" applyBorder="1" applyAlignment="1">
      <alignment horizontal="center" vertical="center" wrapText="1"/>
    </xf>
    <xf numFmtId="0" fontId="93" fillId="56" borderId="22" xfId="0" applyFont="1" applyFill="1" applyBorder="1" applyAlignment="1">
      <alignment horizontal="center" vertical="center" wrapText="1"/>
    </xf>
  </cellXfs>
  <cellStyles count="336">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_Fact Sheet_information" xfId="24"/>
    <cellStyle name="20% - Accent1" xfId="25"/>
    <cellStyle name="20% - Accent1 2" xfId="26"/>
    <cellStyle name="20% - Accent1 3" xfId="27"/>
    <cellStyle name="20% - Accent2" xfId="28"/>
    <cellStyle name="20% - Accent2 2" xfId="29"/>
    <cellStyle name="20% - Accent2 3" xfId="30"/>
    <cellStyle name="20% - Accent3" xfId="31"/>
    <cellStyle name="20% - Accent3 2" xfId="32"/>
    <cellStyle name="20% - Accent3 3" xfId="33"/>
    <cellStyle name="20% - Accent4" xfId="34"/>
    <cellStyle name="20% - Accent4 2" xfId="35"/>
    <cellStyle name="20% - Accent4 3" xfId="36"/>
    <cellStyle name="20% - Accent5" xfId="37"/>
    <cellStyle name="20% - Accent5 2" xfId="38"/>
    <cellStyle name="20% - Accent5 3" xfId="39"/>
    <cellStyle name="20% - Accent6" xfId="40"/>
    <cellStyle name="20% - Accent6 2" xfId="41"/>
    <cellStyle name="20% - Accent6 3" xfId="42"/>
    <cellStyle name="40% - Accent1" xfId="43"/>
    <cellStyle name="40% - Accent1 2" xfId="44"/>
    <cellStyle name="40% - Accent1 3" xfId="45"/>
    <cellStyle name="40% - Accent2" xfId="46"/>
    <cellStyle name="40% - Accent2 2" xfId="47"/>
    <cellStyle name="40% - Accent2 3" xfId="48"/>
    <cellStyle name="40% - Accent3" xfId="49"/>
    <cellStyle name="40% - Accent3 2" xfId="50"/>
    <cellStyle name="40% - Accent3 3" xfId="51"/>
    <cellStyle name="40% - Accent4" xfId="52"/>
    <cellStyle name="40% - Accent4 2" xfId="53"/>
    <cellStyle name="40% - Accent4 3" xfId="54"/>
    <cellStyle name="40% - Accent5" xfId="55"/>
    <cellStyle name="40% - Accent5 2" xfId="56"/>
    <cellStyle name="40% - Accent5 3" xfId="57"/>
    <cellStyle name="40% - Accent6" xfId="58"/>
    <cellStyle name="40% - Accent6 2" xfId="59"/>
    <cellStyle name="40% - Accent6 3" xfId="60"/>
    <cellStyle name="60% - Accent1" xfId="61"/>
    <cellStyle name="60% - Accent1 2" xfId="62"/>
    <cellStyle name="60% - Accent1 3" xfId="63"/>
    <cellStyle name="60% - Accent2" xfId="64"/>
    <cellStyle name="60% - Accent2 2" xfId="65"/>
    <cellStyle name="60% - Accent2 3" xfId="66"/>
    <cellStyle name="60% - Accent3" xfId="67"/>
    <cellStyle name="60% - Accent3 2" xfId="68"/>
    <cellStyle name="60% - Accent3 3" xfId="69"/>
    <cellStyle name="60% - Accent4" xfId="70"/>
    <cellStyle name="60% - Accent4 2" xfId="71"/>
    <cellStyle name="60% - Accent4 3" xfId="72"/>
    <cellStyle name="60% - Accent5" xfId="73"/>
    <cellStyle name="60% - Accent5 2" xfId="74"/>
    <cellStyle name="60% - Accent5 3" xfId="75"/>
    <cellStyle name="60% - Accent6" xfId="76"/>
    <cellStyle name="60% - Accent6 2" xfId="77"/>
    <cellStyle name="60% - Accent6 3" xfId="78"/>
    <cellStyle name="Accent1" xfId="79"/>
    <cellStyle name="Accent1 2" xfId="80"/>
    <cellStyle name="Accent1 3" xfId="81"/>
    <cellStyle name="Accent2" xfId="82"/>
    <cellStyle name="Accent2 2" xfId="83"/>
    <cellStyle name="Accent2 3" xfId="84"/>
    <cellStyle name="Accent3" xfId="85"/>
    <cellStyle name="Accent3 2" xfId="86"/>
    <cellStyle name="Accent3 3" xfId="87"/>
    <cellStyle name="Accent4" xfId="88"/>
    <cellStyle name="Accent4 2" xfId="89"/>
    <cellStyle name="Accent4 3" xfId="90"/>
    <cellStyle name="Accent5" xfId="91"/>
    <cellStyle name="Accent5 2" xfId="92"/>
    <cellStyle name="Accent5 3" xfId="93"/>
    <cellStyle name="Accent6" xfId="94"/>
    <cellStyle name="Accent6 2" xfId="95"/>
    <cellStyle name="Accent6 3" xfId="96"/>
    <cellStyle name="Bad" xfId="97"/>
    <cellStyle name="Bad 2" xfId="98"/>
    <cellStyle name="Bad 3" xfId="99"/>
    <cellStyle name="Calculation" xfId="100"/>
    <cellStyle name="Calculation 2" xfId="101"/>
    <cellStyle name="Calculation 3" xfId="102"/>
    <cellStyle name="Check Cell" xfId="103"/>
    <cellStyle name="Check Cell 2" xfId="104"/>
    <cellStyle name="Check Cell 3" xfId="105"/>
    <cellStyle name="Comma" xfId="106"/>
    <cellStyle name="Comma [0]" xfId="107"/>
    <cellStyle name="Comma 10" xfId="108"/>
    <cellStyle name="Comma 10 3" xfId="109"/>
    <cellStyle name="Comma 2" xfId="110"/>
    <cellStyle name="Comma 2 2" xfId="111"/>
    <cellStyle name="Comma 2 3" xfId="112"/>
    <cellStyle name="Comma 3" xfId="113"/>
    <cellStyle name="Comma 3 2" xfId="114"/>
    <cellStyle name="Comma 4" xfId="115"/>
    <cellStyle name="Comma 4 2" xfId="116"/>
    <cellStyle name="Comma 4 2 2" xfId="117"/>
    <cellStyle name="Comma 4 3" xfId="118"/>
    <cellStyle name="Comma 5" xfId="119"/>
    <cellStyle name="Comma 5 2" xfId="120"/>
    <cellStyle name="Comma 5 3" xfId="121"/>
    <cellStyle name="Comma 6" xfId="122"/>
    <cellStyle name="Comma 7" xfId="123"/>
    <cellStyle name="Comma 7 2" xfId="124"/>
    <cellStyle name="Comma 8" xfId="125"/>
    <cellStyle name="Comma 9" xfId="126"/>
    <cellStyle name="Currency" xfId="127"/>
    <cellStyle name="Currency [0]" xfId="128"/>
    <cellStyle name="Currency 2" xfId="129"/>
    <cellStyle name="Currency 3" xfId="130"/>
    <cellStyle name="Currency 4" xfId="131"/>
    <cellStyle name="Date" xfId="132"/>
    <cellStyle name="Euro" xfId="133"/>
    <cellStyle name="Euro 2" xfId="134"/>
    <cellStyle name="Euro 3" xfId="135"/>
    <cellStyle name="Explanatory Text" xfId="136"/>
    <cellStyle name="Explanatory Text 2" xfId="137"/>
    <cellStyle name="Explanatory Text 3" xfId="138"/>
    <cellStyle name="Followed Hyperlink" xfId="139"/>
    <cellStyle name="Followed Hyperlink 2" xfId="140"/>
    <cellStyle name="Good" xfId="141"/>
    <cellStyle name="Good 2" xfId="142"/>
    <cellStyle name="Good 3" xfId="143"/>
    <cellStyle name="Heading 1" xfId="144"/>
    <cellStyle name="Heading 1 2" xfId="145"/>
    <cellStyle name="Heading 1 3" xfId="146"/>
    <cellStyle name="Heading 2" xfId="147"/>
    <cellStyle name="Heading 2 2" xfId="148"/>
    <cellStyle name="Heading 2 3" xfId="149"/>
    <cellStyle name="Heading 3" xfId="150"/>
    <cellStyle name="Heading 3 2" xfId="151"/>
    <cellStyle name="Heading 3 3" xfId="152"/>
    <cellStyle name="Heading 4" xfId="153"/>
    <cellStyle name="Heading 4 2" xfId="154"/>
    <cellStyle name="Heading 4 3" xfId="155"/>
    <cellStyle name="Hyperlink" xfId="156"/>
    <cellStyle name="Hyperlink 2" xfId="157"/>
    <cellStyle name="Input" xfId="158"/>
    <cellStyle name="Input 2" xfId="159"/>
    <cellStyle name="Input 3" xfId="160"/>
    <cellStyle name="Linked Cell" xfId="161"/>
    <cellStyle name="Linked Cell 2" xfId="162"/>
    <cellStyle name="Linked Cell 3" xfId="163"/>
    <cellStyle name="Milliers [0]_Feuil1" xfId="164"/>
    <cellStyle name="Milliers_Feuil1" xfId="165"/>
    <cellStyle name="Monétaire [0]_Feuil1" xfId="166"/>
    <cellStyle name="Monétaire_Feuil1" xfId="167"/>
    <cellStyle name="Neutral" xfId="168"/>
    <cellStyle name="Neutral 2" xfId="169"/>
    <cellStyle name="Neutral 3" xfId="170"/>
    <cellStyle name="Normal 10" xfId="171"/>
    <cellStyle name="Normal 100" xfId="172"/>
    <cellStyle name="Normal 101" xfId="173"/>
    <cellStyle name="Normal 102" xfId="174"/>
    <cellStyle name="Normal 103" xfId="175"/>
    <cellStyle name="Normal 104" xfId="176"/>
    <cellStyle name="Normal 105" xfId="177"/>
    <cellStyle name="Normal 106" xfId="178"/>
    <cellStyle name="Normal 107" xfId="179"/>
    <cellStyle name="Normal 108" xfId="180"/>
    <cellStyle name="Normal 109" xfId="181"/>
    <cellStyle name="Normal 11" xfId="182"/>
    <cellStyle name="Normal 110" xfId="183"/>
    <cellStyle name="Normal 111" xfId="184"/>
    <cellStyle name="Normal 112" xfId="185"/>
    <cellStyle name="Normal 113" xfId="186"/>
    <cellStyle name="Normal 114" xfId="187"/>
    <cellStyle name="Normal 115" xfId="188"/>
    <cellStyle name="Normal 116" xfId="189"/>
    <cellStyle name="Normal 117" xfId="190"/>
    <cellStyle name="Normal 118" xfId="191"/>
    <cellStyle name="Normal 119" xfId="192"/>
    <cellStyle name="Normal 12" xfId="193"/>
    <cellStyle name="Normal 120" xfId="194"/>
    <cellStyle name="Normal 121" xfId="195"/>
    <cellStyle name="Normal 122" xfId="196"/>
    <cellStyle name="Normal 123" xfId="197"/>
    <cellStyle name="Normal 124" xfId="198"/>
    <cellStyle name="Normal 125" xfId="199"/>
    <cellStyle name="Normal 126" xfId="200"/>
    <cellStyle name="Normal 127" xfId="201"/>
    <cellStyle name="Normal 128" xfId="202"/>
    <cellStyle name="Normal 129" xfId="203"/>
    <cellStyle name="Normal 13" xfId="204"/>
    <cellStyle name="Normal 130" xfId="205"/>
    <cellStyle name="Normal 131" xfId="206"/>
    <cellStyle name="Normal 132" xfId="207"/>
    <cellStyle name="Normal 133" xfId="208"/>
    <cellStyle name="Normal 134" xfId="209"/>
    <cellStyle name="Normal 135" xfId="210"/>
    <cellStyle name="Normal 136" xfId="211"/>
    <cellStyle name="Normal 137" xfId="212"/>
    <cellStyle name="Normal 14" xfId="213"/>
    <cellStyle name="Normal 15" xfId="214"/>
    <cellStyle name="Normal 16" xfId="215"/>
    <cellStyle name="Normal 17" xfId="216"/>
    <cellStyle name="Normal 18" xfId="217"/>
    <cellStyle name="Normal 19" xfId="218"/>
    <cellStyle name="Normal 2" xfId="219"/>
    <cellStyle name="Normal 2 2" xfId="220"/>
    <cellStyle name="Normal 2 2 2" xfId="221"/>
    <cellStyle name="Normal 2 3" xfId="222"/>
    <cellStyle name="Normal 20" xfId="223"/>
    <cellStyle name="Normal 21" xfId="224"/>
    <cellStyle name="Normal 22" xfId="225"/>
    <cellStyle name="Normal 23" xfId="226"/>
    <cellStyle name="Normal 24" xfId="227"/>
    <cellStyle name="Normal 25" xfId="228"/>
    <cellStyle name="Normal 26" xfId="229"/>
    <cellStyle name="Normal 27" xfId="230"/>
    <cellStyle name="Normal 28" xfId="231"/>
    <cellStyle name="Normal 29" xfId="232"/>
    <cellStyle name="Normal 3" xfId="233"/>
    <cellStyle name="Normal 3 2" xfId="234"/>
    <cellStyle name="Normal 30" xfId="235"/>
    <cellStyle name="Normal 31" xfId="236"/>
    <cellStyle name="Normal 32" xfId="237"/>
    <cellStyle name="Normal 33" xfId="238"/>
    <cellStyle name="Normal 34" xfId="239"/>
    <cellStyle name="Normal 35" xfId="240"/>
    <cellStyle name="Normal 36" xfId="241"/>
    <cellStyle name="Normal 37" xfId="242"/>
    <cellStyle name="Normal 38" xfId="243"/>
    <cellStyle name="Normal 39" xfId="244"/>
    <cellStyle name="Normal 4" xfId="245"/>
    <cellStyle name="Normal 4 2" xfId="246"/>
    <cellStyle name="Normal 4 3" xfId="247"/>
    <cellStyle name="Normal 4_Fact Sheet_information" xfId="248"/>
    <cellStyle name="Normal 40" xfId="249"/>
    <cellStyle name="Normal 41" xfId="250"/>
    <cellStyle name="Normal 42" xfId="251"/>
    <cellStyle name="Normal 43" xfId="252"/>
    <cellStyle name="Normal 44" xfId="253"/>
    <cellStyle name="Normal 45" xfId="254"/>
    <cellStyle name="Normal 46" xfId="255"/>
    <cellStyle name="Normal 47" xfId="256"/>
    <cellStyle name="Normal 48" xfId="257"/>
    <cellStyle name="Normal 49" xfId="258"/>
    <cellStyle name="Normal 5" xfId="259"/>
    <cellStyle name="Normal 50" xfId="260"/>
    <cellStyle name="Normal 51" xfId="261"/>
    <cellStyle name="Normal 52" xfId="262"/>
    <cellStyle name="Normal 53" xfId="263"/>
    <cellStyle name="Normal 54" xfId="264"/>
    <cellStyle name="Normal 55" xfId="265"/>
    <cellStyle name="Normal 56" xfId="266"/>
    <cellStyle name="Normal 57" xfId="267"/>
    <cellStyle name="Normal 58" xfId="268"/>
    <cellStyle name="Normal 59" xfId="269"/>
    <cellStyle name="Normal 6" xfId="270"/>
    <cellStyle name="Normal 6 2" xfId="271"/>
    <cellStyle name="Normal 60" xfId="272"/>
    <cellStyle name="Normal 61" xfId="273"/>
    <cellStyle name="Normal 62" xfId="274"/>
    <cellStyle name="Normal 63" xfId="275"/>
    <cellStyle name="Normal 64" xfId="276"/>
    <cellStyle name="Normal 65" xfId="277"/>
    <cellStyle name="Normal 66" xfId="278"/>
    <cellStyle name="Normal 67" xfId="279"/>
    <cellStyle name="Normal 68" xfId="280"/>
    <cellStyle name="Normal 69" xfId="281"/>
    <cellStyle name="Normal 7" xfId="282"/>
    <cellStyle name="Normal 70" xfId="283"/>
    <cellStyle name="Normal 71" xfId="284"/>
    <cellStyle name="Normal 72" xfId="285"/>
    <cellStyle name="Normal 73" xfId="286"/>
    <cellStyle name="Normal 74" xfId="287"/>
    <cellStyle name="Normal 75" xfId="288"/>
    <cellStyle name="Normal 76" xfId="289"/>
    <cellStyle name="Normal 77" xfId="290"/>
    <cellStyle name="Normal 78" xfId="291"/>
    <cellStyle name="Normal 79" xfId="292"/>
    <cellStyle name="Normal 8" xfId="293"/>
    <cellStyle name="Normal 80" xfId="294"/>
    <cellStyle name="Normal 81" xfId="295"/>
    <cellStyle name="Normal 82" xfId="296"/>
    <cellStyle name="Normal 83" xfId="297"/>
    <cellStyle name="Normal 84" xfId="298"/>
    <cellStyle name="Normal 85" xfId="299"/>
    <cellStyle name="Normal 86" xfId="300"/>
    <cellStyle name="Normal 87" xfId="301"/>
    <cellStyle name="Normal 88" xfId="302"/>
    <cellStyle name="Normal 89" xfId="303"/>
    <cellStyle name="Normal 9" xfId="304"/>
    <cellStyle name="Normal 90" xfId="305"/>
    <cellStyle name="Normal 91" xfId="306"/>
    <cellStyle name="Normal 92" xfId="307"/>
    <cellStyle name="Normal 93" xfId="308"/>
    <cellStyle name="Normal 94" xfId="309"/>
    <cellStyle name="Normal 95" xfId="310"/>
    <cellStyle name="Normal 96" xfId="311"/>
    <cellStyle name="Normal 97" xfId="312"/>
    <cellStyle name="Normal 98" xfId="313"/>
    <cellStyle name="Normal 99" xfId="314"/>
    <cellStyle name="Normal_Anexa 4_anual" xfId="315"/>
    <cellStyle name="Normal_DIVIDENDE 2008" xfId="316"/>
    <cellStyle name="Normal_POI 123011" xfId="317"/>
    <cellStyle name="Normal_Provision 31.12.2010_final_4" xfId="318"/>
    <cellStyle name="Normal_situatia detaliata a investitiilor FP - 31.12.2010" xfId="319"/>
    <cellStyle name="Note" xfId="320"/>
    <cellStyle name="Note 2" xfId="321"/>
    <cellStyle name="Note 2 2" xfId="322"/>
    <cellStyle name="Note 3" xfId="323"/>
    <cellStyle name="Output" xfId="324"/>
    <cellStyle name="Output 2" xfId="325"/>
    <cellStyle name="Output 3" xfId="326"/>
    <cellStyle name="Percent" xfId="327"/>
    <cellStyle name="Percent 2" xfId="328"/>
    <cellStyle name="Percent 2 2" xfId="329"/>
    <cellStyle name="Percent 3" xfId="330"/>
    <cellStyle name="Percent 4" xfId="331"/>
    <cellStyle name="Percent 4 2" xfId="332"/>
    <cellStyle name="Percent 5" xfId="333"/>
    <cellStyle name="Percent 6" xfId="334"/>
    <cellStyle name="Percent 7" xfId="335"/>
    <cellStyle name="Saisie" xfId="336"/>
    <cellStyle name="Standard_IAS 2001" xfId="337"/>
    <cellStyle name="Style 1" xfId="338"/>
    <cellStyle name="Style 1 2" xfId="339"/>
    <cellStyle name="Style 1_Fact Sheet_information" xfId="340"/>
    <cellStyle name="Title" xfId="341"/>
    <cellStyle name="Title 2" xfId="342"/>
    <cellStyle name="Title 3" xfId="343"/>
    <cellStyle name="Total" xfId="344"/>
    <cellStyle name="Total 2" xfId="345"/>
    <cellStyle name="Total 3" xfId="346"/>
    <cellStyle name="Warning Text" xfId="347"/>
    <cellStyle name="Warning Text 2" xfId="348"/>
    <cellStyle name="Warning Text 3" xfId="3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128</v>
      </c>
      <c r="B1" s="1" t="s">
        <v>129</v>
      </c>
      <c r="C1" s="1" t="s">
        <v>130</v>
      </c>
      <c r="D1" s="1" t="s">
        <v>131</v>
      </c>
      <c r="E1" s="1" t="s">
        <v>132</v>
      </c>
    </row>
    <row r="2" spans="1:5" ht="15">
      <c r="A2">
        <v>1</v>
      </c>
      <c r="B2">
        <v>2</v>
      </c>
      <c r="C2">
        <v>3</v>
      </c>
      <c r="D2">
        <v>66</v>
      </c>
      <c r="E2" t="s">
        <v>136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128</v>
      </c>
      <c r="B1" s="1" t="s">
        <v>129</v>
      </c>
      <c r="C1" s="1" t="s">
        <v>130</v>
      </c>
      <c r="D1" s="1" t="s">
        <v>131</v>
      </c>
      <c r="E1" s="1" t="s">
        <v>132</v>
      </c>
    </row>
    <row r="2" spans="1:5" ht="15">
      <c r="A2">
        <v>1</v>
      </c>
      <c r="B2">
        <v>1</v>
      </c>
      <c r="C2">
        <v>18</v>
      </c>
      <c r="D2">
        <v>86</v>
      </c>
      <c r="E2" t="s">
        <v>133</v>
      </c>
    </row>
    <row r="3" spans="1:5" ht="15">
      <c r="A3">
        <v>2</v>
      </c>
      <c r="B3">
        <v>89</v>
      </c>
      <c r="C3">
        <v>5</v>
      </c>
      <c r="D3">
        <v>97</v>
      </c>
      <c r="E3" t="s">
        <v>135</v>
      </c>
    </row>
    <row r="4" spans="1:5" ht="15">
      <c r="A4">
        <v>7</v>
      </c>
      <c r="B4">
        <v>89</v>
      </c>
      <c r="C4">
        <v>10</v>
      </c>
      <c r="D4">
        <v>99</v>
      </c>
      <c r="E4" t="s">
        <v>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45"/>
  <sheetViews>
    <sheetView tabSelected="1" zoomScalePageLayoutView="0" workbookViewId="0" topLeftCell="A1">
      <selection activeCell="I78" sqref="I78"/>
    </sheetView>
  </sheetViews>
  <sheetFormatPr defaultColWidth="9.140625" defaultRowHeight="15"/>
  <cols>
    <col min="1" max="1" width="4.7109375" style="0" customWidth="1"/>
    <col min="2" max="2" width="37.57421875" style="0" customWidth="1"/>
    <col min="3" max="3" width="17.00390625" style="0" customWidth="1"/>
    <col min="4" max="4" width="19.7109375" style="0" customWidth="1"/>
    <col min="5" max="5" width="18.8515625" style="0" customWidth="1"/>
    <col min="6" max="6" width="17.421875" style="0" bestFit="1" customWidth="1"/>
    <col min="7" max="7" width="16.28125" style="0" bestFit="1" customWidth="1"/>
    <col min="8" max="8" width="16.140625" style="0" customWidth="1"/>
    <col min="9" max="9" width="15.57421875" style="0" bestFit="1" customWidth="1"/>
    <col min="10" max="10" width="17.28125" style="0" customWidth="1"/>
    <col min="11" max="11" width="34.28125" style="0" customWidth="1"/>
    <col min="12" max="12" width="30.28125" style="0" customWidth="1"/>
    <col min="13" max="13" width="25.140625" style="0" customWidth="1"/>
    <col min="14" max="14" width="13.421875" style="0" bestFit="1" customWidth="1"/>
    <col min="15" max="15" width="14.421875" style="0" customWidth="1"/>
    <col min="17" max="17" width="15.8515625" style="0" customWidth="1"/>
  </cols>
  <sheetData>
    <row r="1" spans="1:17" ht="15.75">
      <c r="A1" s="29"/>
      <c r="B1" s="67" t="s">
        <v>6</v>
      </c>
      <c r="C1" s="67" t="s">
        <v>7</v>
      </c>
      <c r="D1" s="68"/>
      <c r="E1" s="32"/>
      <c r="F1" s="29"/>
      <c r="G1" s="29"/>
      <c r="H1" s="29"/>
      <c r="I1" s="29"/>
      <c r="J1" s="29"/>
      <c r="K1" s="29"/>
      <c r="L1" s="29"/>
      <c r="M1" s="29"/>
      <c r="N1" s="29"/>
      <c r="O1" s="29"/>
      <c r="P1" s="29"/>
      <c r="Q1" s="29"/>
    </row>
    <row r="2" spans="1:17" ht="15.75">
      <c r="A2" s="29"/>
      <c r="B2" s="67" t="s">
        <v>8</v>
      </c>
      <c r="C2" s="67" t="s">
        <v>9</v>
      </c>
      <c r="D2" s="68"/>
      <c r="E2" s="32"/>
      <c r="F2" s="29"/>
      <c r="G2" s="29"/>
      <c r="H2" s="29"/>
      <c r="I2" s="29"/>
      <c r="J2" s="29"/>
      <c r="K2" s="29"/>
      <c r="L2" s="29"/>
      <c r="M2" s="29"/>
      <c r="N2" s="29"/>
      <c r="O2" s="29"/>
      <c r="P2" s="29"/>
      <c r="Q2" s="29"/>
    </row>
    <row r="3" spans="1:17" ht="15.75">
      <c r="A3" s="29"/>
      <c r="B3" s="67" t="s">
        <v>10</v>
      </c>
      <c r="C3" s="67" t="s">
        <v>11</v>
      </c>
      <c r="D3" s="68"/>
      <c r="E3" s="32"/>
      <c r="F3" s="29"/>
      <c r="G3" s="29"/>
      <c r="H3" s="29"/>
      <c r="I3" s="29"/>
      <c r="J3" s="29"/>
      <c r="K3" s="29"/>
      <c r="L3" s="29"/>
      <c r="M3" s="29"/>
      <c r="N3" s="29"/>
      <c r="O3" s="29"/>
      <c r="P3" s="29"/>
      <c r="Q3" s="29"/>
    </row>
    <row r="4" spans="1:17" ht="15.75">
      <c r="A4" s="29"/>
      <c r="B4" s="67" t="s">
        <v>12</v>
      </c>
      <c r="C4" s="67" t="s">
        <v>13</v>
      </c>
      <c r="D4" s="68"/>
      <c r="E4" s="32"/>
      <c r="F4" s="29"/>
      <c r="G4" s="29"/>
      <c r="H4" s="29"/>
      <c r="I4" s="29"/>
      <c r="J4" s="29"/>
      <c r="K4" s="29"/>
      <c r="L4" s="29"/>
      <c r="M4" s="29"/>
      <c r="N4" s="29"/>
      <c r="O4" s="29"/>
      <c r="P4" s="29"/>
      <c r="Q4" s="29"/>
    </row>
    <row r="5" spans="1:17" ht="15.75">
      <c r="A5" s="29"/>
      <c r="B5" s="67" t="s">
        <v>107</v>
      </c>
      <c r="C5" s="323">
        <v>41912</v>
      </c>
      <c r="D5" s="68"/>
      <c r="E5" s="32"/>
      <c r="F5" s="29"/>
      <c r="G5" s="29"/>
      <c r="H5" s="29"/>
      <c r="I5" s="29"/>
      <c r="J5" s="29"/>
      <c r="K5" s="29"/>
      <c r="L5" s="29"/>
      <c r="M5" s="29"/>
      <c r="N5" s="29"/>
      <c r="O5" s="29"/>
      <c r="P5" s="29"/>
      <c r="Q5" s="29"/>
    </row>
    <row r="6" spans="1:17" ht="15.75">
      <c r="A6" s="29"/>
      <c r="B6" s="30"/>
      <c r="C6" s="30"/>
      <c r="D6" s="31"/>
      <c r="E6" s="32"/>
      <c r="F6" s="29"/>
      <c r="G6" s="29"/>
      <c r="H6" s="29"/>
      <c r="I6" s="29"/>
      <c r="J6" s="29"/>
      <c r="K6" s="29"/>
      <c r="L6" s="29"/>
      <c r="M6" s="29"/>
      <c r="N6" s="29"/>
      <c r="O6" s="29"/>
      <c r="P6" s="29"/>
      <c r="Q6" s="29"/>
    </row>
    <row r="7" spans="1:17" ht="15.75">
      <c r="A7" s="283"/>
      <c r="B7" s="284" t="s">
        <v>337</v>
      </c>
      <c r="C7" s="285"/>
      <c r="D7" s="286"/>
      <c r="E7" s="287"/>
      <c r="F7" s="283"/>
      <c r="G7" s="283"/>
      <c r="H7" s="283"/>
      <c r="I7" s="283"/>
      <c r="J7" s="283"/>
      <c r="K7" s="283"/>
      <c r="L7" s="283"/>
      <c r="M7" s="283"/>
      <c r="N7" s="283"/>
      <c r="O7" s="283"/>
      <c r="P7" s="283"/>
      <c r="Q7" s="283"/>
    </row>
    <row r="8" spans="1:17" ht="15.75">
      <c r="A8" s="194"/>
      <c r="B8" s="195"/>
      <c r="C8" s="30"/>
      <c r="D8" s="31"/>
      <c r="E8" s="32"/>
      <c r="F8" s="194"/>
      <c r="G8" s="194"/>
      <c r="H8" s="194"/>
      <c r="I8" s="194"/>
      <c r="J8" s="194"/>
      <c r="K8" s="194"/>
      <c r="L8" s="194"/>
      <c r="M8" s="194"/>
      <c r="N8" s="194"/>
      <c r="O8" s="194"/>
      <c r="P8" s="194"/>
      <c r="Q8" s="194"/>
    </row>
    <row r="9" spans="1:17" ht="15">
      <c r="A9" s="196"/>
      <c r="B9" s="197" t="s">
        <v>213</v>
      </c>
      <c r="C9" s="348" t="s">
        <v>305</v>
      </c>
      <c r="D9" s="348"/>
      <c r="E9" s="348"/>
      <c r="F9" s="348"/>
      <c r="G9" s="351">
        <v>41912</v>
      </c>
      <c r="H9" s="351"/>
      <c r="I9" s="351"/>
      <c r="J9" s="351"/>
      <c r="K9" s="198" t="s">
        <v>118</v>
      </c>
      <c r="L9" s="199"/>
      <c r="M9" s="199"/>
      <c r="N9" s="199"/>
      <c r="O9" s="199"/>
      <c r="P9" s="199"/>
      <c r="Q9" s="199"/>
    </row>
    <row r="10" spans="1:17" ht="15">
      <c r="A10" s="196"/>
      <c r="B10" s="197"/>
      <c r="C10" s="200" t="s">
        <v>214</v>
      </c>
      <c r="D10" s="200" t="s">
        <v>215</v>
      </c>
      <c r="E10" s="200" t="s">
        <v>216</v>
      </c>
      <c r="F10" s="200" t="s">
        <v>142</v>
      </c>
      <c r="G10" s="200" t="s">
        <v>214</v>
      </c>
      <c r="H10" s="200" t="s">
        <v>215</v>
      </c>
      <c r="I10" s="200" t="s">
        <v>216</v>
      </c>
      <c r="J10" s="200" t="s">
        <v>142</v>
      </c>
      <c r="K10" s="201" t="s">
        <v>142</v>
      </c>
      <c r="L10" s="199"/>
      <c r="M10" s="199"/>
      <c r="N10" s="199"/>
      <c r="O10" s="199"/>
      <c r="P10" s="199"/>
      <c r="Q10" s="199"/>
    </row>
    <row r="11" spans="1:17" ht="15">
      <c r="A11" s="202" t="s">
        <v>200</v>
      </c>
      <c r="B11" s="203" t="s">
        <v>217</v>
      </c>
      <c r="C11" s="244">
        <v>1.0040291719585206</v>
      </c>
      <c r="D11" s="321">
        <v>1.0000002838098276</v>
      </c>
      <c r="E11" s="204"/>
      <c r="F11" s="204">
        <v>15074232495.900002</v>
      </c>
      <c r="G11" s="205">
        <v>1.004428057361626</v>
      </c>
      <c r="H11" s="205">
        <v>0.9999995579094496</v>
      </c>
      <c r="I11" s="202"/>
      <c r="J11" s="206">
        <v>14768518296.109999</v>
      </c>
      <c r="K11" s="206">
        <v>-305714199.7900028</v>
      </c>
      <c r="L11" s="207"/>
      <c r="M11" s="199"/>
      <c r="N11" s="208"/>
      <c r="O11" s="208"/>
      <c r="P11" s="199"/>
      <c r="Q11" s="199"/>
    </row>
    <row r="12" spans="1:17" ht="15">
      <c r="A12" s="209">
        <v>1</v>
      </c>
      <c r="B12" s="210" t="s">
        <v>311</v>
      </c>
      <c r="C12" s="211">
        <v>0.5546885962474474</v>
      </c>
      <c r="D12" s="212">
        <v>0.552463</v>
      </c>
      <c r="E12" s="213"/>
      <c r="F12" s="213">
        <v>8327957037.420001</v>
      </c>
      <c r="G12" s="214">
        <v>0.5106359999999999</v>
      </c>
      <c r="H12" s="215">
        <v>0.508386</v>
      </c>
      <c r="I12" s="216"/>
      <c r="J12" s="217">
        <v>7508097472.009999</v>
      </c>
      <c r="K12" s="217">
        <v>-819859565.4100018</v>
      </c>
      <c r="L12" s="199"/>
      <c r="M12" s="199"/>
      <c r="N12" s="199"/>
      <c r="O12" s="199"/>
      <c r="P12" s="199"/>
      <c r="Q12" s="199"/>
    </row>
    <row r="13" spans="1:17" ht="33">
      <c r="A13" s="209" t="s">
        <v>201</v>
      </c>
      <c r="B13" s="218" t="s">
        <v>218</v>
      </c>
      <c r="C13" s="212">
        <v>0.5465031772972001</v>
      </c>
      <c r="D13" s="212">
        <v>0.544309715393323</v>
      </c>
      <c r="E13" s="213">
        <v>0</v>
      </c>
      <c r="F13" s="213">
        <v>8205063268.470001</v>
      </c>
      <c r="G13" s="215">
        <v>0.5106359999999999</v>
      </c>
      <c r="H13" s="215">
        <v>0.5083861051191259</v>
      </c>
      <c r="I13" s="217">
        <v>0</v>
      </c>
      <c r="J13" s="217">
        <v>7508097472.009999</v>
      </c>
      <c r="K13" s="217">
        <v>-696965796.460002</v>
      </c>
      <c r="L13" s="207"/>
      <c r="M13" s="199"/>
      <c r="N13" s="199"/>
      <c r="O13" s="199"/>
      <c r="P13" s="199"/>
      <c r="Q13" s="199"/>
    </row>
    <row r="14" spans="1:17" ht="22.5">
      <c r="A14" s="209"/>
      <c r="B14" s="219" t="s">
        <v>269</v>
      </c>
      <c r="C14" s="220">
        <v>0.5402580779090499</v>
      </c>
      <c r="D14" s="220">
        <v>0.538089</v>
      </c>
      <c r="E14" s="221">
        <v>0</v>
      </c>
      <c r="F14" s="221">
        <v>8111288173.860001</v>
      </c>
      <c r="G14" s="222">
        <v>0.4959209999999999</v>
      </c>
      <c r="H14" s="222">
        <v>0.49373500000000003</v>
      </c>
      <c r="I14" s="223">
        <v>0</v>
      </c>
      <c r="J14" s="223">
        <v>7291726118.73</v>
      </c>
      <c r="K14" s="223">
        <v>-819562055.1300011</v>
      </c>
      <c r="L14" s="199"/>
      <c r="M14" s="199"/>
      <c r="N14" s="199"/>
      <c r="O14" s="199"/>
      <c r="P14" s="199"/>
      <c r="Q14" s="199"/>
    </row>
    <row r="15" spans="1:17" ht="22.5">
      <c r="A15" s="209"/>
      <c r="B15" s="219" t="s">
        <v>270</v>
      </c>
      <c r="C15" s="220">
        <v>0.000667</v>
      </c>
      <c r="D15" s="220">
        <v>0.0006649999999999999</v>
      </c>
      <c r="E15" s="221">
        <v>0</v>
      </c>
      <c r="F15" s="221">
        <v>10026949.09</v>
      </c>
      <c r="G15" s="222">
        <v>0.000583</v>
      </c>
      <c r="H15" s="222">
        <v>0.000581</v>
      </c>
      <c r="I15" s="223">
        <v>0</v>
      </c>
      <c r="J15" s="223">
        <v>8576748.4</v>
      </c>
      <c r="K15" s="223">
        <v>-1450200.6899999995</v>
      </c>
      <c r="L15" s="276"/>
      <c r="M15" s="199"/>
      <c r="N15" s="199"/>
      <c r="O15" s="199"/>
      <c r="P15" s="199"/>
      <c r="Q15" s="199"/>
    </row>
    <row r="16" spans="1:17" ht="15">
      <c r="A16" s="209"/>
      <c r="B16" s="219" t="s">
        <v>276</v>
      </c>
      <c r="C16" s="220">
        <v>0.005578099388150279</v>
      </c>
      <c r="D16" s="220">
        <v>0.0055557153933229065</v>
      </c>
      <c r="E16" s="213">
        <v>0</v>
      </c>
      <c r="F16" s="213">
        <v>83748145.52</v>
      </c>
      <c r="G16" s="222">
        <v>0.014131999999999999</v>
      </c>
      <c r="H16" s="222">
        <v>0.014070105119125778</v>
      </c>
      <c r="I16" s="223">
        <v>0</v>
      </c>
      <c r="J16" s="223">
        <v>207794604.88</v>
      </c>
      <c r="K16" s="223">
        <v>124046459.36</v>
      </c>
      <c r="L16" s="276"/>
      <c r="M16" s="199"/>
      <c r="N16" s="199"/>
      <c r="O16" s="199"/>
      <c r="P16" s="199"/>
      <c r="Q16" s="199"/>
    </row>
    <row r="17" spans="1:17" ht="22.5">
      <c r="A17" s="232"/>
      <c r="B17" s="233" t="s">
        <v>297</v>
      </c>
      <c r="C17" s="227">
        <v>0</v>
      </c>
      <c r="D17" s="227">
        <v>0</v>
      </c>
      <c r="E17" s="221">
        <v>0</v>
      </c>
      <c r="F17" s="221">
        <v>0</v>
      </c>
      <c r="G17" s="229">
        <v>0</v>
      </c>
      <c r="H17" s="230">
        <v>0</v>
      </c>
      <c r="I17" s="217">
        <v>0</v>
      </c>
      <c r="J17" s="217">
        <v>0</v>
      </c>
      <c r="K17" s="223">
        <v>0</v>
      </c>
      <c r="L17" s="234"/>
      <c r="M17" s="234"/>
      <c r="N17" s="234"/>
      <c r="O17" s="234"/>
      <c r="P17" s="234"/>
      <c r="Q17" s="234"/>
    </row>
    <row r="18" spans="1:17" ht="33">
      <c r="A18" s="209" t="s">
        <v>202</v>
      </c>
      <c r="B18" s="218" t="s">
        <v>219</v>
      </c>
      <c r="C18" s="212">
        <v>0.008185418950247304</v>
      </c>
      <c r="D18" s="212">
        <v>0.008152572211117586</v>
      </c>
      <c r="E18" s="224">
        <v>27402896.28</v>
      </c>
      <c r="F18" s="213">
        <v>122893768.95</v>
      </c>
      <c r="G18" s="229">
        <v>0</v>
      </c>
      <c r="H18" s="230">
        <v>0</v>
      </c>
      <c r="I18" s="217">
        <v>0</v>
      </c>
      <c r="J18" s="217">
        <v>0</v>
      </c>
      <c r="K18" s="217">
        <v>-122893768.95</v>
      </c>
      <c r="L18" s="199"/>
      <c r="M18" s="199"/>
      <c r="N18" s="199"/>
      <c r="O18" s="199"/>
      <c r="P18" s="199"/>
      <c r="Q18" s="199"/>
    </row>
    <row r="19" spans="1:17" ht="22.5">
      <c r="A19" s="209"/>
      <c r="B19" s="219" t="s">
        <v>271</v>
      </c>
      <c r="C19" s="212">
        <v>0.008185418950247304</v>
      </c>
      <c r="D19" s="212">
        <v>0.008152572211117586</v>
      </c>
      <c r="E19" s="225">
        <v>27402896.28</v>
      </c>
      <c r="F19" s="213">
        <v>122893768.95</v>
      </c>
      <c r="G19" s="229">
        <v>0</v>
      </c>
      <c r="H19" s="230">
        <v>0</v>
      </c>
      <c r="I19" s="217">
        <v>0</v>
      </c>
      <c r="J19" s="217">
        <v>0</v>
      </c>
      <c r="K19" s="223">
        <v>-122893768.95</v>
      </c>
      <c r="L19" s="199"/>
      <c r="M19" s="199"/>
      <c r="N19" s="199"/>
      <c r="O19" s="199"/>
      <c r="P19" s="199"/>
      <c r="Q19" s="199"/>
    </row>
    <row r="20" spans="1:17" ht="22.5">
      <c r="A20" s="209"/>
      <c r="B20" s="219" t="s">
        <v>272</v>
      </c>
      <c r="C20" s="227">
        <v>0</v>
      </c>
      <c r="D20" s="228">
        <v>0</v>
      </c>
      <c r="E20" s="213">
        <v>0</v>
      </c>
      <c r="F20" s="213">
        <v>0</v>
      </c>
      <c r="G20" s="229">
        <v>0</v>
      </c>
      <c r="H20" s="230">
        <v>0</v>
      </c>
      <c r="I20" s="217">
        <v>0</v>
      </c>
      <c r="J20" s="217">
        <v>0</v>
      </c>
      <c r="K20" s="217">
        <v>0</v>
      </c>
      <c r="L20" s="199"/>
      <c r="M20" s="199"/>
      <c r="N20" s="199"/>
      <c r="O20" s="199"/>
      <c r="P20" s="199"/>
      <c r="Q20" s="199"/>
    </row>
    <row r="21" spans="1:17" ht="75">
      <c r="A21" s="231" t="s">
        <v>203</v>
      </c>
      <c r="B21" s="218" t="s">
        <v>294</v>
      </c>
      <c r="C21" s="227">
        <v>0</v>
      </c>
      <c r="D21" s="227">
        <v>0</v>
      </c>
      <c r="E21" s="213">
        <v>0</v>
      </c>
      <c r="F21" s="213">
        <v>0</v>
      </c>
      <c r="G21" s="229">
        <v>0</v>
      </c>
      <c r="H21" s="229">
        <v>0</v>
      </c>
      <c r="I21" s="217">
        <v>0</v>
      </c>
      <c r="J21" s="217">
        <v>0</v>
      </c>
      <c r="K21" s="217">
        <v>0</v>
      </c>
      <c r="L21" s="199"/>
      <c r="M21" s="199"/>
      <c r="N21" s="199"/>
      <c r="O21" s="199"/>
      <c r="P21" s="199"/>
      <c r="Q21" s="199"/>
    </row>
    <row r="22" spans="1:17" ht="15">
      <c r="A22" s="209">
        <v>2</v>
      </c>
      <c r="B22" s="218" t="s">
        <v>220</v>
      </c>
      <c r="C22" s="227">
        <v>0</v>
      </c>
      <c r="D22" s="227">
        <v>0</v>
      </c>
      <c r="E22" s="213">
        <v>0</v>
      </c>
      <c r="F22" s="213">
        <v>0</v>
      </c>
      <c r="G22" s="229">
        <v>0</v>
      </c>
      <c r="H22" s="229">
        <v>0</v>
      </c>
      <c r="I22" s="217">
        <v>0</v>
      </c>
      <c r="J22" s="217">
        <v>0</v>
      </c>
      <c r="K22" s="217">
        <v>0</v>
      </c>
      <c r="L22" s="199"/>
      <c r="M22" s="199"/>
      <c r="N22" s="199"/>
      <c r="O22" s="199"/>
      <c r="P22" s="199"/>
      <c r="Q22" s="199"/>
    </row>
    <row r="23" spans="1:17" ht="33">
      <c r="A23" s="209">
        <v>3</v>
      </c>
      <c r="B23" s="218" t="s">
        <v>221</v>
      </c>
      <c r="C23" s="212">
        <v>0.4246177493933055</v>
      </c>
      <c r="D23" s="212">
        <v>0.422914</v>
      </c>
      <c r="E23" s="213">
        <v>0</v>
      </c>
      <c r="F23" s="213">
        <v>6375101372.719998</v>
      </c>
      <c r="G23" s="215">
        <v>0.42414100000000005</v>
      </c>
      <c r="H23" s="215">
        <v>0.422272</v>
      </c>
      <c r="I23" s="217">
        <v>0</v>
      </c>
      <c r="J23" s="217">
        <v>6236297417.949999</v>
      </c>
      <c r="K23" s="217">
        <v>-138803954.7699995</v>
      </c>
      <c r="L23" s="207"/>
      <c r="M23" s="199"/>
      <c r="N23" s="199"/>
      <c r="O23" s="199"/>
      <c r="P23" s="199"/>
      <c r="Q23" s="199"/>
    </row>
    <row r="24" spans="1:17" ht="22.5">
      <c r="A24" s="232"/>
      <c r="B24" s="233" t="s">
        <v>222</v>
      </c>
      <c r="C24" s="220">
        <v>0.4246177493933055</v>
      </c>
      <c r="D24" s="220">
        <v>0.42291382824657553</v>
      </c>
      <c r="E24" s="221">
        <v>0</v>
      </c>
      <c r="F24" s="221">
        <v>6375101372.719998</v>
      </c>
      <c r="G24" s="222">
        <v>0.42414100000000005</v>
      </c>
      <c r="H24" s="222">
        <v>0.422272</v>
      </c>
      <c r="I24" s="223">
        <v>0</v>
      </c>
      <c r="J24" s="223">
        <v>6236297417.949999</v>
      </c>
      <c r="K24" s="223">
        <v>-138803954.7699995</v>
      </c>
      <c r="L24" s="234"/>
      <c r="M24" s="234"/>
      <c r="N24" s="234"/>
      <c r="O24" s="234"/>
      <c r="P24" s="234"/>
      <c r="Q24" s="234"/>
    </row>
    <row r="25" spans="1:17" ht="15">
      <c r="A25" s="209">
        <v>4</v>
      </c>
      <c r="B25" s="218" t="s">
        <v>223</v>
      </c>
      <c r="C25" s="212">
        <v>0.015459</v>
      </c>
      <c r="D25" s="212">
        <v>0.015398</v>
      </c>
      <c r="E25" s="213"/>
      <c r="F25" s="213">
        <v>232110012.76999998</v>
      </c>
      <c r="G25" s="215">
        <v>0.022664</v>
      </c>
      <c r="H25" s="215">
        <v>0.022562999999999996</v>
      </c>
      <c r="I25" s="217"/>
      <c r="J25" s="217">
        <v>333238652.58</v>
      </c>
      <c r="K25" s="217">
        <v>101128639.81</v>
      </c>
      <c r="L25" s="291"/>
      <c r="M25" s="199"/>
      <c r="N25" s="199"/>
      <c r="O25" s="199"/>
      <c r="P25" s="199"/>
      <c r="Q25" s="199"/>
    </row>
    <row r="26" spans="1:17" ht="22.5">
      <c r="A26" s="232" t="s">
        <v>204</v>
      </c>
      <c r="B26" s="218" t="s">
        <v>224</v>
      </c>
      <c r="C26" s="220">
        <v>0.015459</v>
      </c>
      <c r="D26" s="220">
        <v>0.015398</v>
      </c>
      <c r="E26" s="221">
        <v>0</v>
      </c>
      <c r="F26" s="221">
        <v>232110012.76999998</v>
      </c>
      <c r="G26" s="222">
        <v>0.022664</v>
      </c>
      <c r="H26" s="222">
        <v>0.022562999999999996</v>
      </c>
      <c r="I26" s="223">
        <v>0</v>
      </c>
      <c r="J26" s="223">
        <v>333238652.58</v>
      </c>
      <c r="K26" s="223">
        <v>101128639.81</v>
      </c>
      <c r="L26" s="199"/>
      <c r="M26" s="199"/>
      <c r="N26" s="199"/>
      <c r="O26" s="199"/>
      <c r="P26" s="199"/>
      <c r="Q26" s="199"/>
    </row>
    <row r="27" spans="1:17" ht="15">
      <c r="A27" s="232"/>
      <c r="B27" s="233" t="s">
        <v>233</v>
      </c>
      <c r="C27" s="220">
        <v>0.015459</v>
      </c>
      <c r="D27" s="220">
        <v>0.015398</v>
      </c>
      <c r="E27" s="221"/>
      <c r="F27" s="221">
        <v>232110012.76999998</v>
      </c>
      <c r="G27" s="222">
        <v>0.022664</v>
      </c>
      <c r="H27" s="222">
        <v>0.022562999999999996</v>
      </c>
      <c r="I27" s="223"/>
      <c r="J27" s="223">
        <v>333238652.58</v>
      </c>
      <c r="K27" s="223">
        <v>101128639.81</v>
      </c>
      <c r="L27" s="199"/>
      <c r="M27" s="199"/>
      <c r="N27" s="199"/>
      <c r="O27" s="199"/>
      <c r="P27" s="199"/>
      <c r="Q27" s="199"/>
    </row>
    <row r="28" spans="1:17" ht="15">
      <c r="A28" s="232"/>
      <c r="B28" s="233" t="s">
        <v>234</v>
      </c>
      <c r="C28" s="235">
        <v>0</v>
      </c>
      <c r="D28" s="235">
        <v>0</v>
      </c>
      <c r="E28" s="221">
        <v>0</v>
      </c>
      <c r="F28" s="221">
        <v>0</v>
      </c>
      <c r="G28" s="236">
        <v>0</v>
      </c>
      <c r="H28" s="236">
        <v>0</v>
      </c>
      <c r="I28" s="223">
        <v>0</v>
      </c>
      <c r="J28" s="223">
        <v>0</v>
      </c>
      <c r="K28" s="223">
        <v>0</v>
      </c>
      <c r="L28" s="199"/>
      <c r="M28" s="199"/>
      <c r="N28" s="199"/>
      <c r="O28" s="199"/>
      <c r="P28" s="199"/>
      <c r="Q28" s="199"/>
    </row>
    <row r="29" spans="1:17" ht="22.5">
      <c r="A29" s="232" t="s">
        <v>205</v>
      </c>
      <c r="B29" s="219" t="s">
        <v>225</v>
      </c>
      <c r="C29" s="235">
        <v>0</v>
      </c>
      <c r="D29" s="235">
        <v>0</v>
      </c>
      <c r="E29" s="221">
        <v>0</v>
      </c>
      <c r="F29" s="221">
        <v>0</v>
      </c>
      <c r="G29" s="236">
        <v>0</v>
      </c>
      <c r="H29" s="236">
        <v>0</v>
      </c>
      <c r="I29" s="223">
        <v>0</v>
      </c>
      <c r="J29" s="223">
        <v>0</v>
      </c>
      <c r="K29" s="223">
        <v>0</v>
      </c>
      <c r="L29" s="199"/>
      <c r="M29" s="199"/>
      <c r="N29" s="199"/>
      <c r="O29" s="199"/>
      <c r="P29" s="199"/>
      <c r="Q29" s="199"/>
    </row>
    <row r="30" spans="1:17" ht="22.5">
      <c r="A30" s="232" t="s">
        <v>206</v>
      </c>
      <c r="B30" s="219" t="s">
        <v>226</v>
      </c>
      <c r="C30" s="235">
        <v>0</v>
      </c>
      <c r="D30" s="235">
        <v>0</v>
      </c>
      <c r="E30" s="221">
        <v>0</v>
      </c>
      <c r="F30" s="221">
        <v>0</v>
      </c>
      <c r="G30" s="236">
        <v>0</v>
      </c>
      <c r="H30" s="236">
        <v>0</v>
      </c>
      <c r="I30" s="223">
        <v>0</v>
      </c>
      <c r="J30" s="223">
        <v>0</v>
      </c>
      <c r="K30" s="223">
        <v>0</v>
      </c>
      <c r="L30" s="199"/>
      <c r="M30" s="199"/>
      <c r="N30" s="199"/>
      <c r="O30" s="199"/>
      <c r="P30" s="199"/>
      <c r="Q30" s="199"/>
    </row>
    <row r="31" spans="1:17" ht="22.5">
      <c r="A31" s="209">
        <v>5</v>
      </c>
      <c r="B31" s="218" t="s">
        <v>227</v>
      </c>
      <c r="C31" s="235">
        <v>0</v>
      </c>
      <c r="D31" s="235">
        <v>0</v>
      </c>
      <c r="E31" s="221">
        <v>0</v>
      </c>
      <c r="F31" s="221">
        <v>0</v>
      </c>
      <c r="G31" s="236">
        <v>0</v>
      </c>
      <c r="H31" s="236">
        <v>0</v>
      </c>
      <c r="I31" s="223">
        <v>0</v>
      </c>
      <c r="J31" s="223">
        <v>0</v>
      </c>
      <c r="K31" s="223">
        <v>0</v>
      </c>
      <c r="L31" s="199"/>
      <c r="M31" s="199"/>
      <c r="N31" s="199"/>
      <c r="O31" s="199"/>
      <c r="P31" s="199"/>
      <c r="Q31" s="199"/>
    </row>
    <row r="32" spans="1:17" ht="22.5">
      <c r="A32" s="232" t="s">
        <v>207</v>
      </c>
      <c r="B32" s="219" t="s">
        <v>228</v>
      </c>
      <c r="C32" s="235">
        <v>0</v>
      </c>
      <c r="D32" s="235">
        <v>0</v>
      </c>
      <c r="E32" s="221">
        <v>0</v>
      </c>
      <c r="F32" s="221">
        <v>0</v>
      </c>
      <c r="G32" s="236">
        <v>0</v>
      </c>
      <c r="H32" s="236">
        <v>0</v>
      </c>
      <c r="I32" s="223">
        <v>0</v>
      </c>
      <c r="J32" s="223">
        <v>0</v>
      </c>
      <c r="K32" s="223">
        <v>0</v>
      </c>
      <c r="L32" s="199"/>
      <c r="M32" s="199"/>
      <c r="N32" s="199"/>
      <c r="O32" s="199"/>
      <c r="P32" s="199"/>
      <c r="Q32" s="199"/>
    </row>
    <row r="33" spans="1:17" ht="33">
      <c r="A33" s="232" t="s">
        <v>208</v>
      </c>
      <c r="B33" s="219" t="s">
        <v>229</v>
      </c>
      <c r="C33" s="235">
        <v>0</v>
      </c>
      <c r="D33" s="235">
        <v>0</v>
      </c>
      <c r="E33" s="221">
        <v>0</v>
      </c>
      <c r="F33" s="221">
        <v>0</v>
      </c>
      <c r="G33" s="236">
        <v>0</v>
      </c>
      <c r="H33" s="236">
        <v>0</v>
      </c>
      <c r="I33" s="223">
        <v>0</v>
      </c>
      <c r="J33" s="223">
        <v>0</v>
      </c>
      <c r="K33" s="223">
        <v>0</v>
      </c>
      <c r="L33" s="199"/>
      <c r="M33" s="199"/>
      <c r="N33" s="199"/>
      <c r="O33" s="199"/>
      <c r="P33" s="199"/>
      <c r="Q33" s="199"/>
    </row>
    <row r="34" spans="1:17" ht="33">
      <c r="A34" s="232" t="s">
        <v>209</v>
      </c>
      <c r="B34" s="219" t="s">
        <v>230</v>
      </c>
      <c r="C34" s="235">
        <v>0</v>
      </c>
      <c r="D34" s="235">
        <v>0</v>
      </c>
      <c r="E34" s="221">
        <v>0</v>
      </c>
      <c r="F34" s="221">
        <v>0</v>
      </c>
      <c r="G34" s="236">
        <v>0</v>
      </c>
      <c r="H34" s="236">
        <v>0</v>
      </c>
      <c r="I34" s="223">
        <v>0</v>
      </c>
      <c r="J34" s="223">
        <v>0</v>
      </c>
      <c r="K34" s="223">
        <v>0</v>
      </c>
      <c r="L34" s="199"/>
      <c r="M34" s="199"/>
      <c r="N34" s="199"/>
      <c r="O34" s="199"/>
      <c r="P34" s="199"/>
      <c r="Q34" s="199"/>
    </row>
    <row r="35" spans="1:17" ht="22.5">
      <c r="A35" s="232" t="s">
        <v>210</v>
      </c>
      <c r="B35" s="219" t="s">
        <v>231</v>
      </c>
      <c r="C35" s="235">
        <v>0</v>
      </c>
      <c r="D35" s="235">
        <v>0</v>
      </c>
      <c r="E35" s="221">
        <v>0</v>
      </c>
      <c r="F35" s="221">
        <v>0</v>
      </c>
      <c r="G35" s="236">
        <v>0</v>
      </c>
      <c r="H35" s="236">
        <v>0</v>
      </c>
      <c r="I35" s="223">
        <v>0</v>
      </c>
      <c r="J35" s="223">
        <v>0</v>
      </c>
      <c r="K35" s="223">
        <v>0</v>
      </c>
      <c r="L35" s="199"/>
      <c r="M35" s="199"/>
      <c r="N35" s="199"/>
      <c r="O35" s="199"/>
      <c r="P35" s="199"/>
      <c r="Q35" s="199"/>
    </row>
    <row r="36" spans="1:17" ht="15">
      <c r="A36" s="209">
        <v>6</v>
      </c>
      <c r="B36" s="277" t="s">
        <v>232</v>
      </c>
      <c r="C36" s="212">
        <v>0.00036982631776744253</v>
      </c>
      <c r="D36" s="212">
        <v>0.0003683422656185119</v>
      </c>
      <c r="E36" s="213"/>
      <c r="F36" s="213">
        <v>5552476.950000001</v>
      </c>
      <c r="G36" s="222">
        <v>7.614540539398917E-05</v>
      </c>
      <c r="H36" s="215">
        <v>7.580964911658738E-05</v>
      </c>
      <c r="I36" s="217"/>
      <c r="J36" s="217">
        <v>1119596.19</v>
      </c>
      <c r="K36" s="217">
        <v>-4432880.760000002</v>
      </c>
      <c r="L36" s="324"/>
      <c r="M36" s="199"/>
      <c r="N36" s="199"/>
      <c r="O36" s="199"/>
      <c r="P36" s="199"/>
      <c r="Q36" s="199"/>
    </row>
    <row r="37" spans="1:17" ht="15">
      <c r="A37" s="209"/>
      <c r="B37" s="233" t="s">
        <v>233</v>
      </c>
      <c r="C37" s="220">
        <v>0.00011365683123565679</v>
      </c>
      <c r="D37" s="220">
        <v>0.00011320074507701301</v>
      </c>
      <c r="E37" s="221">
        <v>0</v>
      </c>
      <c r="F37" s="221">
        <v>1706414.3500000015</v>
      </c>
      <c r="G37" s="222">
        <v>7.58752134260932E-05</v>
      </c>
      <c r="H37" s="222">
        <v>7.554064853573382E-05</v>
      </c>
      <c r="I37" s="223">
        <v>0</v>
      </c>
      <c r="J37" s="223">
        <v>1115623.45</v>
      </c>
      <c r="K37" s="223">
        <v>-590790.9000000015</v>
      </c>
      <c r="L37" s="199"/>
      <c r="M37" s="199"/>
      <c r="N37" s="199"/>
      <c r="O37" s="199"/>
      <c r="P37" s="199"/>
      <c r="Q37" s="199"/>
    </row>
    <row r="38" spans="1:17" ht="15">
      <c r="A38" s="209"/>
      <c r="B38" s="233" t="s">
        <v>234</v>
      </c>
      <c r="C38" s="220">
        <v>0.0002561339424284506</v>
      </c>
      <c r="D38" s="220">
        <v>0.00025510611907080075</v>
      </c>
      <c r="E38" s="225">
        <v>857477.4120899948</v>
      </c>
      <c r="F38" s="221">
        <v>3845528.9499999997</v>
      </c>
      <c r="G38" s="222">
        <v>1.9016828820241072E-07</v>
      </c>
      <c r="H38" s="222">
        <v>1.8932975833713074E-07</v>
      </c>
      <c r="I38" s="226">
        <v>633.8395974067189</v>
      </c>
      <c r="J38" s="223">
        <v>2796.12</v>
      </c>
      <c r="K38" s="223">
        <v>-3842732.8299999996</v>
      </c>
      <c r="L38" s="199"/>
      <c r="M38" s="199"/>
      <c r="N38" s="199"/>
      <c r="O38" s="199"/>
      <c r="P38" s="199"/>
      <c r="Q38" s="199"/>
    </row>
    <row r="39" spans="1:17" ht="15">
      <c r="A39" s="209"/>
      <c r="B39" s="233" t="s">
        <v>235</v>
      </c>
      <c r="C39" s="220">
        <v>2.5132308650680495E-08</v>
      </c>
      <c r="D39" s="220">
        <v>2.503145683222207E-08</v>
      </c>
      <c r="E39" s="319">
        <v>115.91963380541304</v>
      </c>
      <c r="F39" s="221">
        <v>377.33</v>
      </c>
      <c r="G39" s="222">
        <v>1.3273122443093456E-08</v>
      </c>
      <c r="H39" s="222">
        <v>1.3214595810292276E-08</v>
      </c>
      <c r="I39" s="238">
        <v>55.72974670892944</v>
      </c>
      <c r="J39" s="223">
        <v>195.16</v>
      </c>
      <c r="K39" s="223">
        <v>-182.17</v>
      </c>
      <c r="L39" s="199"/>
      <c r="M39" s="199"/>
      <c r="N39" s="199"/>
      <c r="O39" s="199"/>
      <c r="P39" s="199"/>
      <c r="Q39" s="199"/>
    </row>
    <row r="40" spans="1:17" ht="15">
      <c r="A40" s="209"/>
      <c r="B40" s="233" t="s">
        <v>236</v>
      </c>
      <c r="C40" s="220">
        <v>1.0411794684425767E-08</v>
      </c>
      <c r="D40" s="220">
        <v>1.0370013865881203E-08</v>
      </c>
      <c r="E40" s="320">
        <v>29.04928268787631</v>
      </c>
      <c r="F40" s="221">
        <v>156.32</v>
      </c>
      <c r="G40" s="222">
        <v>6.67505572504535E-08</v>
      </c>
      <c r="H40" s="222">
        <v>6.645622670613578E-08</v>
      </c>
      <c r="I40" s="315">
        <v>172.9902176786816</v>
      </c>
      <c r="J40" s="223">
        <v>981.46</v>
      </c>
      <c r="K40" s="223">
        <v>825.1400000000001</v>
      </c>
      <c r="L40" s="199"/>
      <c r="M40" s="199"/>
      <c r="N40" s="199"/>
      <c r="O40" s="199"/>
      <c r="P40" s="199"/>
      <c r="Q40" s="199"/>
    </row>
    <row r="41" spans="1:17" ht="54">
      <c r="A41" s="231">
        <v>7</v>
      </c>
      <c r="B41" s="218" t="s">
        <v>237</v>
      </c>
      <c r="C41" s="212">
        <v>0.008652</v>
      </c>
      <c r="D41" s="212">
        <v>0.008616516644235635</v>
      </c>
      <c r="E41" s="213">
        <v>0</v>
      </c>
      <c r="F41" s="213">
        <v>129887375.2</v>
      </c>
      <c r="G41" s="215">
        <v>0.046647</v>
      </c>
      <c r="H41" s="215">
        <v>0.046443</v>
      </c>
      <c r="I41" s="217">
        <v>0</v>
      </c>
      <c r="J41" s="217">
        <v>685884754.89</v>
      </c>
      <c r="K41" s="217">
        <v>555997379.6899999</v>
      </c>
      <c r="L41" s="199"/>
      <c r="M41" s="199"/>
      <c r="N41" s="199"/>
      <c r="O41" s="199"/>
      <c r="P41" s="199"/>
      <c r="Q41" s="199"/>
    </row>
    <row r="42" spans="1:17" ht="22.5">
      <c r="A42" s="232"/>
      <c r="B42" s="233" t="s">
        <v>238</v>
      </c>
      <c r="C42" s="220">
        <v>0.008652</v>
      </c>
      <c r="D42" s="220">
        <v>0.008616516644235635</v>
      </c>
      <c r="E42" s="221">
        <v>0</v>
      </c>
      <c r="F42" s="221">
        <v>129887375.2</v>
      </c>
      <c r="G42" s="222">
        <v>0.046647</v>
      </c>
      <c r="H42" s="222">
        <v>0.046443</v>
      </c>
      <c r="I42" s="223">
        <v>0</v>
      </c>
      <c r="J42" s="223">
        <v>685884754.89</v>
      </c>
      <c r="K42" s="223">
        <v>555997379.6899999</v>
      </c>
      <c r="L42" s="234"/>
      <c r="M42" s="234"/>
      <c r="N42" s="234"/>
      <c r="O42" s="234"/>
      <c r="P42" s="234"/>
      <c r="Q42" s="234"/>
    </row>
    <row r="43" spans="1:17" ht="33">
      <c r="A43" s="209">
        <v>8</v>
      </c>
      <c r="B43" s="218" t="s">
        <v>239</v>
      </c>
      <c r="C43" s="235">
        <v>0</v>
      </c>
      <c r="D43" s="235">
        <v>0</v>
      </c>
      <c r="E43" s="221">
        <v>0</v>
      </c>
      <c r="F43" s="221">
        <v>0</v>
      </c>
      <c r="G43" s="236">
        <v>0</v>
      </c>
      <c r="H43" s="236">
        <v>0</v>
      </c>
      <c r="I43" s="223">
        <v>0</v>
      </c>
      <c r="J43" s="223">
        <v>0</v>
      </c>
      <c r="K43" s="223">
        <v>0</v>
      </c>
      <c r="L43" s="199"/>
      <c r="M43" s="199"/>
      <c r="N43" s="199"/>
      <c r="O43" s="199"/>
      <c r="P43" s="199"/>
      <c r="Q43" s="199"/>
    </row>
    <row r="44" spans="1:17" ht="15">
      <c r="A44" s="209">
        <v>9</v>
      </c>
      <c r="B44" s="218" t="s">
        <v>240</v>
      </c>
      <c r="C44" s="212">
        <v>0.000242</v>
      </c>
      <c r="D44" s="212">
        <v>0.0002404248999732319</v>
      </c>
      <c r="E44" s="221">
        <v>0</v>
      </c>
      <c r="F44" s="213">
        <v>3624220.8399999994</v>
      </c>
      <c r="G44" s="222">
        <v>0.0002639119562320903</v>
      </c>
      <c r="H44" s="215">
        <v>0.00026274826033306884</v>
      </c>
      <c r="I44" s="223">
        <v>0</v>
      </c>
      <c r="J44" s="217">
        <v>3880402.49</v>
      </c>
      <c r="K44" s="217">
        <v>256181.65000000084</v>
      </c>
      <c r="L44" s="324"/>
      <c r="M44" s="199"/>
      <c r="N44" s="237"/>
      <c r="O44" s="199"/>
      <c r="P44" s="199"/>
      <c r="Q44" s="199"/>
    </row>
    <row r="45" spans="1:17" ht="22.5">
      <c r="A45" s="209"/>
      <c r="B45" s="233" t="s">
        <v>241</v>
      </c>
      <c r="C45" s="235">
        <v>0</v>
      </c>
      <c r="D45" s="235">
        <v>0</v>
      </c>
      <c r="E45" s="221">
        <v>0</v>
      </c>
      <c r="F45" s="221">
        <v>0</v>
      </c>
      <c r="G45" s="229">
        <v>0</v>
      </c>
      <c r="H45" s="229">
        <v>0</v>
      </c>
      <c r="I45" s="223">
        <v>0</v>
      </c>
      <c r="J45" s="223">
        <v>0</v>
      </c>
      <c r="K45" s="223">
        <v>0</v>
      </c>
      <c r="L45" s="199"/>
      <c r="M45" s="199"/>
      <c r="N45" s="199"/>
      <c r="O45" s="278"/>
      <c r="P45" s="199"/>
      <c r="Q45" s="199"/>
    </row>
    <row r="46" spans="1:17" ht="43.5">
      <c r="A46" s="209"/>
      <c r="B46" s="233" t="s">
        <v>277</v>
      </c>
      <c r="C46" s="235">
        <v>0</v>
      </c>
      <c r="D46" s="235">
        <v>0</v>
      </c>
      <c r="E46" s="221">
        <v>0</v>
      </c>
      <c r="F46" s="221">
        <v>0</v>
      </c>
      <c r="G46" s="229">
        <v>0</v>
      </c>
      <c r="H46" s="229">
        <v>0</v>
      </c>
      <c r="I46" s="223">
        <v>0</v>
      </c>
      <c r="J46" s="223">
        <v>0</v>
      </c>
      <c r="K46" s="223">
        <v>0</v>
      </c>
      <c r="L46" s="199"/>
      <c r="M46" s="199"/>
      <c r="N46" s="199"/>
      <c r="O46" s="278"/>
      <c r="P46" s="199"/>
      <c r="Q46" s="199"/>
    </row>
    <row r="47" spans="1:17" ht="22.5">
      <c r="A47" s="209"/>
      <c r="B47" s="233" t="s">
        <v>279</v>
      </c>
      <c r="C47" s="220">
        <v>8.686562103568878E-05</v>
      </c>
      <c r="D47" s="220">
        <v>8.651704359440654E-05</v>
      </c>
      <c r="E47" s="225">
        <v>290806.0806742926</v>
      </c>
      <c r="F47" s="221">
        <v>1304178.03</v>
      </c>
      <c r="G47" s="222">
        <v>0.00013361982991742097</v>
      </c>
      <c r="H47" s="222">
        <v>0.00013303064536389472</v>
      </c>
      <c r="I47" s="223">
        <v>0</v>
      </c>
      <c r="J47" s="223">
        <v>1964665.52</v>
      </c>
      <c r="K47" s="223">
        <v>660487.49</v>
      </c>
      <c r="L47" s="199"/>
      <c r="M47" s="199"/>
      <c r="N47" s="199"/>
      <c r="O47" s="278"/>
      <c r="P47" s="199"/>
      <c r="Q47" s="199"/>
    </row>
    <row r="48" spans="1:17" ht="22.5">
      <c r="A48" s="209"/>
      <c r="B48" s="233" t="s">
        <v>242</v>
      </c>
      <c r="C48" s="220">
        <v>6.914919840421825E-05</v>
      </c>
      <c r="D48" s="220">
        <v>6.887171405127087E-05</v>
      </c>
      <c r="E48" s="225">
        <v>231495.58052935536</v>
      </c>
      <c r="F48" s="221">
        <v>1038188.23</v>
      </c>
      <c r="G48" s="222">
        <v>6.94546668994001E-05</v>
      </c>
      <c r="H48" s="222">
        <v>6.914841282818381E-05</v>
      </c>
      <c r="I48" s="226">
        <v>231495.5796345831</v>
      </c>
      <c r="J48" s="223">
        <v>1021219.6</v>
      </c>
      <c r="K48" s="223">
        <v>-16968.630000000005</v>
      </c>
      <c r="L48" s="199"/>
      <c r="M48" s="199"/>
      <c r="N48" s="199"/>
      <c r="O48" s="278"/>
      <c r="P48" s="199"/>
      <c r="Q48" s="199"/>
    </row>
    <row r="49" spans="1:17" ht="22.5">
      <c r="A49" s="209"/>
      <c r="B49" s="233" t="s">
        <v>243</v>
      </c>
      <c r="C49" s="235">
        <v>0</v>
      </c>
      <c r="D49" s="235">
        <v>0</v>
      </c>
      <c r="E49" s="221">
        <v>0</v>
      </c>
      <c r="F49" s="221">
        <v>0</v>
      </c>
      <c r="G49" s="222">
        <v>3.0801043718119313E-06</v>
      </c>
      <c r="H49" s="222">
        <v>3.0665229301932596E-06</v>
      </c>
      <c r="I49" s="223">
        <v>0</v>
      </c>
      <c r="J49" s="223">
        <v>45288</v>
      </c>
      <c r="K49" s="223">
        <v>45288</v>
      </c>
      <c r="L49" s="199"/>
      <c r="M49" s="199"/>
      <c r="N49" s="199"/>
      <c r="O49" s="278"/>
      <c r="P49" s="199"/>
      <c r="Q49" s="199"/>
    </row>
    <row r="50" spans="1:17" ht="22.5">
      <c r="A50" s="209"/>
      <c r="B50" s="233" t="s">
        <v>244</v>
      </c>
      <c r="C50" s="220">
        <v>2.9101339134591267E-05</v>
      </c>
      <c r="D50" s="220">
        <v>2.8984560250005214E-05</v>
      </c>
      <c r="E50" s="221">
        <v>0</v>
      </c>
      <c r="F50" s="221">
        <v>436920</v>
      </c>
      <c r="G50" s="229">
        <v>0</v>
      </c>
      <c r="H50" s="229">
        <v>0</v>
      </c>
      <c r="I50" s="223">
        <v>0</v>
      </c>
      <c r="J50" s="223">
        <v>0</v>
      </c>
      <c r="K50" s="223">
        <v>-436920</v>
      </c>
      <c r="L50" s="199"/>
      <c r="M50" s="199"/>
      <c r="N50" s="199"/>
      <c r="O50" s="278"/>
      <c r="P50" s="199"/>
      <c r="Q50" s="199"/>
    </row>
    <row r="51" spans="1:17" ht="15">
      <c r="A51" s="209"/>
      <c r="B51" s="233" t="s">
        <v>245</v>
      </c>
      <c r="C51" s="235">
        <v>0</v>
      </c>
      <c r="D51" s="235">
        <v>0</v>
      </c>
      <c r="E51" s="221">
        <v>0</v>
      </c>
      <c r="F51" s="221">
        <v>0</v>
      </c>
      <c r="G51" s="222">
        <v>0</v>
      </c>
      <c r="H51" s="222">
        <v>0</v>
      </c>
      <c r="I51" s="223">
        <v>0</v>
      </c>
      <c r="J51" s="223">
        <v>0</v>
      </c>
      <c r="K51" s="223">
        <v>0</v>
      </c>
      <c r="L51" s="199"/>
      <c r="M51" s="199"/>
      <c r="N51" s="199"/>
      <c r="O51" s="278"/>
      <c r="P51" s="199"/>
      <c r="Q51" s="199"/>
    </row>
    <row r="52" spans="1:17" ht="15">
      <c r="A52" s="209"/>
      <c r="B52" s="233" t="s">
        <v>280</v>
      </c>
      <c r="C52" s="220">
        <v>5.0627844534805514E-05</v>
      </c>
      <c r="D52" s="220">
        <v>5.0424683326779076E-05</v>
      </c>
      <c r="E52" s="221">
        <v>0</v>
      </c>
      <c r="F52" s="221">
        <v>760113.4</v>
      </c>
      <c r="G52" s="222">
        <v>4.6277969685359804E-05</v>
      </c>
      <c r="H52" s="222">
        <v>4.607391116407579E-05</v>
      </c>
      <c r="I52" s="223">
        <v>0</v>
      </c>
      <c r="J52" s="223">
        <v>680443.4</v>
      </c>
      <c r="K52" s="223">
        <v>-79670</v>
      </c>
      <c r="L52" s="199"/>
      <c r="M52" s="199"/>
      <c r="N52" s="199"/>
      <c r="O52" s="278"/>
      <c r="P52" s="199"/>
      <c r="Q52" s="199"/>
    </row>
    <row r="53" spans="1:17" ht="15">
      <c r="A53" s="209"/>
      <c r="B53" s="233" t="s">
        <v>246</v>
      </c>
      <c r="C53" s="220">
        <v>3E-06</v>
      </c>
      <c r="D53" s="220">
        <v>2E-06</v>
      </c>
      <c r="E53" s="221">
        <v>0</v>
      </c>
      <c r="F53" s="221">
        <v>40939.63</v>
      </c>
      <c r="G53" s="222">
        <v>4.613609091548617E-06</v>
      </c>
      <c r="H53" s="222">
        <v>4.593265799580436E-06</v>
      </c>
      <c r="I53" s="223">
        <v>0</v>
      </c>
      <c r="J53" s="223">
        <v>67835.73</v>
      </c>
      <c r="K53" s="223">
        <v>26896.1</v>
      </c>
      <c r="L53" s="279"/>
      <c r="M53" s="199"/>
      <c r="N53" s="199"/>
      <c r="O53" s="278"/>
      <c r="P53" s="199"/>
      <c r="Q53" s="199"/>
    </row>
    <row r="54" spans="1:17" ht="15">
      <c r="A54" s="209"/>
      <c r="B54" s="233" t="s">
        <v>278</v>
      </c>
      <c r="C54" s="235">
        <v>0</v>
      </c>
      <c r="D54" s="235">
        <v>0</v>
      </c>
      <c r="E54" s="221">
        <v>0</v>
      </c>
      <c r="F54" s="221">
        <v>0</v>
      </c>
      <c r="G54" s="229">
        <v>0</v>
      </c>
      <c r="H54" s="229">
        <v>0</v>
      </c>
      <c r="I54" s="223">
        <v>0</v>
      </c>
      <c r="J54" s="223">
        <v>0</v>
      </c>
      <c r="K54" s="223">
        <v>0</v>
      </c>
      <c r="L54" s="279"/>
      <c r="M54" s="199"/>
      <c r="N54" s="199"/>
      <c r="O54" s="278"/>
      <c r="P54" s="199"/>
      <c r="Q54" s="199"/>
    </row>
    <row r="55" spans="1:17" ht="15">
      <c r="A55" s="209"/>
      <c r="B55" s="233" t="s">
        <v>247</v>
      </c>
      <c r="C55" s="220">
        <v>2.922759013781753E-06</v>
      </c>
      <c r="D55" s="220">
        <v>2.9110304628733324E-06</v>
      </c>
      <c r="E55" s="221">
        <v>0</v>
      </c>
      <c r="F55" s="221">
        <v>43881.55</v>
      </c>
      <c r="G55" s="222">
        <v>6.8657762665488355E-06</v>
      </c>
      <c r="H55" s="222">
        <v>6.835502247140805E-06</v>
      </c>
      <c r="I55" s="223">
        <v>0</v>
      </c>
      <c r="J55" s="223">
        <v>100950.23999999999</v>
      </c>
      <c r="K55" s="223">
        <v>57068.68999999999</v>
      </c>
      <c r="L55" s="199"/>
      <c r="M55" s="199"/>
      <c r="N55" s="199"/>
      <c r="O55" s="278"/>
      <c r="P55" s="199"/>
      <c r="Q55" s="199"/>
    </row>
    <row r="56" spans="1:17" ht="15">
      <c r="A56" s="209"/>
      <c r="B56" s="240"/>
      <c r="C56" s="241"/>
      <c r="D56" s="241"/>
      <c r="E56" s="241"/>
      <c r="F56" s="241"/>
      <c r="G56" s="222"/>
      <c r="H56" s="222"/>
      <c r="I56" s="223"/>
      <c r="J56" s="223"/>
      <c r="K56" s="223">
        <v>0</v>
      </c>
      <c r="L56" s="199"/>
      <c r="M56" s="199"/>
      <c r="N56" s="199"/>
      <c r="O56" s="278"/>
      <c r="P56" s="199"/>
      <c r="Q56" s="199"/>
    </row>
    <row r="57" spans="1:17" ht="15">
      <c r="A57" s="242" t="s">
        <v>211</v>
      </c>
      <c r="B57" s="243" t="s">
        <v>248</v>
      </c>
      <c r="C57" s="321">
        <v>0.004028910871959101</v>
      </c>
      <c r="D57" s="321">
        <v>0.00401171781659643</v>
      </c>
      <c r="E57" s="204"/>
      <c r="F57" s="245">
        <v>60490414.160000004</v>
      </c>
      <c r="G57" s="246">
        <v>0.004428797979203395</v>
      </c>
      <c r="H57" s="246">
        <v>0.004409495286279269</v>
      </c>
      <c r="I57" s="247"/>
      <c r="J57" s="247">
        <v>65120445.55</v>
      </c>
      <c r="K57" s="248">
        <v>4630031.389999993</v>
      </c>
      <c r="L57" s="239"/>
      <c r="M57" s="199"/>
      <c r="N57" s="249"/>
      <c r="O57" s="278"/>
      <c r="P57" s="199"/>
      <c r="Q57" s="199"/>
    </row>
    <row r="58" spans="1:17" ht="22.5">
      <c r="A58" s="209">
        <v>1</v>
      </c>
      <c r="B58" s="218" t="s">
        <v>249</v>
      </c>
      <c r="C58" s="212">
        <v>0.0008973081145695746</v>
      </c>
      <c r="D58" s="212">
        <v>0.0008937073647805419</v>
      </c>
      <c r="E58" s="221">
        <v>0</v>
      </c>
      <c r="F58" s="250">
        <v>13471952.6</v>
      </c>
      <c r="G58" s="215">
        <v>0.0009656654525919142</v>
      </c>
      <c r="H58" s="215">
        <v>0.0009614074381273493</v>
      </c>
      <c r="I58" s="223">
        <v>0</v>
      </c>
      <c r="J58" s="251">
        <v>14198563.34</v>
      </c>
      <c r="K58" s="217">
        <v>726610.7400000002</v>
      </c>
      <c r="L58" s="199"/>
      <c r="M58" s="280"/>
      <c r="N58" s="325"/>
      <c r="O58" s="326"/>
      <c r="P58" s="199"/>
      <c r="Q58" s="199"/>
    </row>
    <row r="59" spans="1:17" ht="22.5">
      <c r="A59" s="209">
        <v>2</v>
      </c>
      <c r="B59" s="218" t="s">
        <v>250</v>
      </c>
      <c r="C59" s="212">
        <v>1.2536378937061552E-05</v>
      </c>
      <c r="D59" s="212">
        <v>1.2486072511565209E-05</v>
      </c>
      <c r="E59" s="221">
        <v>0</v>
      </c>
      <c r="F59" s="250">
        <v>188217.96</v>
      </c>
      <c r="G59" s="215">
        <v>1.0132526611481565E-05</v>
      </c>
      <c r="H59" s="215">
        <v>1.0087848151919326E-05</v>
      </c>
      <c r="I59" s="223">
        <v>0</v>
      </c>
      <c r="J59" s="251">
        <v>148982.57</v>
      </c>
      <c r="K59" s="217">
        <v>-39235.389999999985</v>
      </c>
      <c r="L59" s="199"/>
      <c r="M59" s="199"/>
      <c r="N59" s="325"/>
      <c r="O59" s="326"/>
      <c r="P59" s="199"/>
      <c r="Q59" s="199"/>
    </row>
    <row r="60" spans="1:17" ht="15">
      <c r="A60" s="209">
        <v>3</v>
      </c>
      <c r="B60" s="218" t="s">
        <v>251</v>
      </c>
      <c r="C60" s="212">
        <v>0.00013506637845246537</v>
      </c>
      <c r="D60" s="212">
        <v>0.0001345243793043228</v>
      </c>
      <c r="E60" s="221">
        <v>0</v>
      </c>
      <c r="F60" s="221">
        <v>2027851.77</v>
      </c>
      <c r="G60" s="215">
        <v>0</v>
      </c>
      <c r="H60" s="215">
        <v>0</v>
      </c>
      <c r="I60" s="223">
        <v>0</v>
      </c>
      <c r="J60" s="223">
        <v>0</v>
      </c>
      <c r="K60" s="223">
        <v>-2027851.77</v>
      </c>
      <c r="L60" s="199"/>
      <c r="M60" s="199"/>
      <c r="N60" s="325"/>
      <c r="O60" s="326"/>
      <c r="P60" s="199"/>
      <c r="Q60" s="199"/>
    </row>
    <row r="61" spans="1:17" ht="22.5">
      <c r="A61" s="209">
        <v>4</v>
      </c>
      <c r="B61" s="218" t="s">
        <v>252</v>
      </c>
      <c r="C61" s="227">
        <v>0</v>
      </c>
      <c r="D61" s="227">
        <v>0</v>
      </c>
      <c r="E61" s="221">
        <v>0</v>
      </c>
      <c r="F61" s="221">
        <v>0</v>
      </c>
      <c r="G61" s="229">
        <v>0</v>
      </c>
      <c r="H61" s="229">
        <v>0</v>
      </c>
      <c r="I61" s="223">
        <v>0</v>
      </c>
      <c r="J61" s="223">
        <v>0</v>
      </c>
      <c r="K61" s="223">
        <v>0</v>
      </c>
      <c r="L61" s="199"/>
      <c r="M61" s="199"/>
      <c r="N61" s="325"/>
      <c r="O61" s="326"/>
      <c r="P61" s="199"/>
      <c r="Q61" s="199"/>
    </row>
    <row r="62" spans="1:17" ht="15">
      <c r="A62" s="209">
        <v>5</v>
      </c>
      <c r="B62" s="218" t="s">
        <v>253</v>
      </c>
      <c r="C62" s="227">
        <v>0</v>
      </c>
      <c r="D62" s="227">
        <v>0</v>
      </c>
      <c r="E62" s="221">
        <v>0</v>
      </c>
      <c r="F62" s="221">
        <v>0</v>
      </c>
      <c r="G62" s="229">
        <v>0</v>
      </c>
      <c r="H62" s="229">
        <v>0</v>
      </c>
      <c r="I62" s="223">
        <v>0</v>
      </c>
      <c r="J62" s="223">
        <v>0</v>
      </c>
      <c r="K62" s="223">
        <v>0</v>
      </c>
      <c r="L62" s="199"/>
      <c r="M62" s="199"/>
      <c r="N62" s="325"/>
      <c r="O62" s="326"/>
      <c r="P62" s="199"/>
      <c r="Q62" s="199"/>
    </row>
    <row r="63" spans="1:17" ht="15">
      <c r="A63" s="209">
        <v>6</v>
      </c>
      <c r="B63" s="218" t="s">
        <v>254</v>
      </c>
      <c r="C63" s="227">
        <v>0</v>
      </c>
      <c r="D63" s="227">
        <v>0</v>
      </c>
      <c r="E63" s="221">
        <v>0</v>
      </c>
      <c r="F63" s="221">
        <v>0</v>
      </c>
      <c r="G63" s="229">
        <v>0</v>
      </c>
      <c r="H63" s="229">
        <v>0</v>
      </c>
      <c r="I63" s="223">
        <v>0</v>
      </c>
      <c r="J63" s="223">
        <v>0</v>
      </c>
      <c r="K63" s="223">
        <v>0</v>
      </c>
      <c r="L63" s="199"/>
      <c r="M63" s="199"/>
      <c r="N63" s="325"/>
      <c r="O63" s="326"/>
      <c r="P63" s="199"/>
      <c r="Q63" s="199"/>
    </row>
    <row r="64" spans="1:17" ht="22.5">
      <c r="A64" s="209">
        <v>7</v>
      </c>
      <c r="B64" s="218" t="s">
        <v>295</v>
      </c>
      <c r="C64" s="212">
        <v>8.4E-05</v>
      </c>
      <c r="D64" s="212">
        <v>8.4E-05</v>
      </c>
      <c r="E64" s="221">
        <v>0</v>
      </c>
      <c r="F64" s="250">
        <v>1262976.63</v>
      </c>
      <c r="G64" s="215">
        <v>8.5E-05</v>
      </c>
      <c r="H64" s="215">
        <v>8.4E-05</v>
      </c>
      <c r="I64" s="223">
        <v>0</v>
      </c>
      <c r="J64" s="251">
        <v>1245012.26</v>
      </c>
      <c r="K64" s="217">
        <v>-17964.36999999988</v>
      </c>
      <c r="L64" s="199"/>
      <c r="M64" s="199"/>
      <c r="N64" s="325"/>
      <c r="O64" s="326"/>
      <c r="P64" s="199"/>
      <c r="Q64" s="199"/>
    </row>
    <row r="65" spans="1:17" ht="15">
      <c r="A65" s="209">
        <v>8</v>
      </c>
      <c r="B65" s="218" t="s">
        <v>255</v>
      </c>
      <c r="C65" s="227">
        <v>0</v>
      </c>
      <c r="D65" s="227">
        <v>0</v>
      </c>
      <c r="E65" s="221">
        <v>0</v>
      </c>
      <c r="F65" s="221">
        <v>0</v>
      </c>
      <c r="G65" s="229">
        <v>0</v>
      </c>
      <c r="H65" s="229">
        <v>0</v>
      </c>
      <c r="I65" s="223">
        <v>0</v>
      </c>
      <c r="J65" s="217">
        <v>0</v>
      </c>
      <c r="K65" s="223">
        <v>0</v>
      </c>
      <c r="L65" s="199"/>
      <c r="M65" s="199"/>
      <c r="N65" s="325"/>
      <c r="O65" s="326"/>
      <c r="P65" s="199"/>
      <c r="Q65" s="199"/>
    </row>
    <row r="66" spans="1:17" ht="15">
      <c r="A66" s="209">
        <v>9</v>
      </c>
      <c r="B66" s="218" t="s">
        <v>256</v>
      </c>
      <c r="C66" s="212">
        <v>0.0029</v>
      </c>
      <c r="D66" s="212">
        <v>0.002887</v>
      </c>
      <c r="E66" s="221">
        <v>0</v>
      </c>
      <c r="F66" s="250">
        <v>43539415.2</v>
      </c>
      <c r="G66" s="215">
        <v>0.003368</v>
      </c>
      <c r="H66" s="215">
        <v>0.003354</v>
      </c>
      <c r="I66" s="223">
        <v>0</v>
      </c>
      <c r="J66" s="251">
        <v>49527887.379999995</v>
      </c>
      <c r="K66" s="223">
        <v>5988472.179999992</v>
      </c>
      <c r="L66" s="199"/>
      <c r="M66" s="199"/>
      <c r="N66" s="325"/>
      <c r="O66" s="326"/>
      <c r="P66" s="199"/>
      <c r="Q66" s="199"/>
    </row>
    <row r="67" spans="1:17" ht="15">
      <c r="A67" s="209"/>
      <c r="B67" s="233" t="s">
        <v>325</v>
      </c>
      <c r="C67" s="227">
        <v>0</v>
      </c>
      <c r="D67" s="227">
        <v>0</v>
      </c>
      <c r="E67" s="221">
        <v>0</v>
      </c>
      <c r="F67" s="221">
        <v>0</v>
      </c>
      <c r="G67" s="222">
        <v>0.001284</v>
      </c>
      <c r="H67" s="222">
        <v>0.001279</v>
      </c>
      <c r="I67" s="223">
        <v>0</v>
      </c>
      <c r="J67" s="223">
        <v>18885926.38</v>
      </c>
      <c r="K67" s="223">
        <v>18885926.38</v>
      </c>
      <c r="L67" s="199"/>
      <c r="M67" s="199"/>
      <c r="N67" s="325"/>
      <c r="O67" s="326"/>
      <c r="P67" s="199"/>
      <c r="Q67" s="199"/>
    </row>
    <row r="68" spans="1:17" ht="22.5">
      <c r="A68" s="209"/>
      <c r="B68" s="233" t="s">
        <v>329</v>
      </c>
      <c r="C68" s="212">
        <v>0</v>
      </c>
      <c r="D68" s="212">
        <v>0</v>
      </c>
      <c r="E68" s="221">
        <v>0</v>
      </c>
      <c r="F68" s="221">
        <v>0</v>
      </c>
      <c r="G68" s="229">
        <v>0</v>
      </c>
      <c r="H68" s="229">
        <v>0</v>
      </c>
      <c r="I68" s="223">
        <v>0</v>
      </c>
      <c r="J68" s="223">
        <v>0</v>
      </c>
      <c r="K68" s="223">
        <v>0</v>
      </c>
      <c r="L68" s="199"/>
      <c r="M68" s="199"/>
      <c r="N68" s="325"/>
      <c r="O68" s="326"/>
      <c r="P68" s="199"/>
      <c r="Q68" s="199"/>
    </row>
    <row r="69" spans="1:17" ht="15">
      <c r="A69" s="209"/>
      <c r="B69" s="233" t="s">
        <v>257</v>
      </c>
      <c r="C69" s="220">
        <v>0.000749</v>
      </c>
      <c r="D69" s="220">
        <v>0.000746</v>
      </c>
      <c r="E69" s="221">
        <v>0</v>
      </c>
      <c r="F69" s="252">
        <v>11250020.23</v>
      </c>
      <c r="G69" s="222">
        <v>0.000434</v>
      </c>
      <c r="H69" s="222">
        <v>0.000433</v>
      </c>
      <c r="I69" s="223">
        <v>0</v>
      </c>
      <c r="J69" s="223">
        <v>6388496.1899999995</v>
      </c>
      <c r="K69" s="223">
        <v>-4861524.040000001</v>
      </c>
      <c r="L69" s="199"/>
      <c r="M69" s="199"/>
      <c r="N69" s="325"/>
      <c r="O69" s="326"/>
      <c r="P69" s="199"/>
      <c r="Q69" s="199"/>
    </row>
    <row r="70" spans="1:17" ht="15">
      <c r="A70" s="209"/>
      <c r="B70" s="233" t="s">
        <v>258</v>
      </c>
      <c r="C70" s="220">
        <v>9.5E-05</v>
      </c>
      <c r="D70" s="220">
        <v>9.4E-05</v>
      </c>
      <c r="E70" s="221">
        <v>0</v>
      </c>
      <c r="F70" s="252">
        <v>1423830</v>
      </c>
      <c r="G70" s="229">
        <v>0</v>
      </c>
      <c r="H70" s="229">
        <v>0</v>
      </c>
      <c r="I70" s="223">
        <v>0</v>
      </c>
      <c r="J70" s="223">
        <v>0</v>
      </c>
      <c r="K70" s="223">
        <v>-1423830</v>
      </c>
      <c r="L70" s="199"/>
      <c r="M70" s="199"/>
      <c r="N70" s="325"/>
      <c r="O70" s="326"/>
      <c r="P70" s="199"/>
      <c r="Q70" s="199"/>
    </row>
    <row r="71" spans="1:17" ht="15">
      <c r="A71" s="209"/>
      <c r="B71" s="233" t="s">
        <v>339</v>
      </c>
      <c r="C71" s="227">
        <v>0</v>
      </c>
      <c r="D71" s="227">
        <v>0</v>
      </c>
      <c r="E71" s="221">
        <v>0</v>
      </c>
      <c r="F71" s="221">
        <v>0</v>
      </c>
      <c r="G71" s="222">
        <v>0.0006103328013842878</v>
      </c>
      <c r="H71" s="222">
        <v>0.0006076415941038396</v>
      </c>
      <c r="I71" s="223">
        <v>0</v>
      </c>
      <c r="J71" s="223">
        <v>8973966</v>
      </c>
      <c r="K71" s="223">
        <v>8973966</v>
      </c>
      <c r="L71" s="199"/>
      <c r="M71" s="199"/>
      <c r="N71" s="199"/>
      <c r="O71" s="278"/>
      <c r="P71" s="199"/>
      <c r="Q71" s="199"/>
    </row>
    <row r="72" spans="1:17" ht="15">
      <c r="A72" s="209"/>
      <c r="B72" s="233" t="s">
        <v>259</v>
      </c>
      <c r="C72" s="220">
        <v>0.001954</v>
      </c>
      <c r="D72" s="220">
        <v>0.001945</v>
      </c>
      <c r="E72" s="221">
        <v>0</v>
      </c>
      <c r="F72" s="252">
        <v>29326244.33</v>
      </c>
      <c r="G72" s="222">
        <v>0.001022</v>
      </c>
      <c r="H72" s="222">
        <v>0.001017</v>
      </c>
      <c r="I72" s="223">
        <v>0</v>
      </c>
      <c r="J72" s="223">
        <v>15022622.2</v>
      </c>
      <c r="K72" s="223">
        <v>-14303622.129999999</v>
      </c>
      <c r="L72" s="199"/>
      <c r="M72" s="199"/>
      <c r="N72" s="325"/>
      <c r="O72" s="326"/>
      <c r="P72" s="199"/>
      <c r="Q72" s="199"/>
    </row>
    <row r="73" spans="1:17" ht="22.5">
      <c r="A73" s="209"/>
      <c r="B73" s="233" t="s">
        <v>275</v>
      </c>
      <c r="C73" s="227">
        <v>0</v>
      </c>
      <c r="D73" s="227">
        <v>0</v>
      </c>
      <c r="E73" s="221">
        <v>0</v>
      </c>
      <c r="F73" s="221">
        <v>0</v>
      </c>
      <c r="G73" s="229">
        <v>0</v>
      </c>
      <c r="H73" s="229">
        <v>0</v>
      </c>
      <c r="I73" s="223">
        <v>0</v>
      </c>
      <c r="J73" s="223">
        <v>0</v>
      </c>
      <c r="K73" s="223">
        <v>0</v>
      </c>
      <c r="L73" s="199"/>
      <c r="M73" s="199"/>
      <c r="N73" s="325"/>
      <c r="O73" s="326"/>
      <c r="P73" s="199"/>
      <c r="Q73" s="199"/>
    </row>
    <row r="74" spans="1:17" ht="15">
      <c r="A74" s="209"/>
      <c r="B74" s="233" t="s">
        <v>260</v>
      </c>
      <c r="C74" s="220">
        <v>2E-06</v>
      </c>
      <c r="D74" s="220">
        <v>2E-06</v>
      </c>
      <c r="E74" s="221">
        <v>0</v>
      </c>
      <c r="F74" s="252">
        <v>35825</v>
      </c>
      <c r="G74" s="222">
        <v>5E-06</v>
      </c>
      <c r="H74" s="222">
        <v>5E-06</v>
      </c>
      <c r="I74" s="223">
        <v>0</v>
      </c>
      <c r="J74" s="223">
        <v>80475</v>
      </c>
      <c r="K74" s="223">
        <v>44650</v>
      </c>
      <c r="L74" s="199"/>
      <c r="M74" s="199"/>
      <c r="N74" s="325"/>
      <c r="O74" s="326"/>
      <c r="P74" s="199"/>
      <c r="Q74" s="199"/>
    </row>
    <row r="75" spans="1:17" ht="15">
      <c r="A75" s="209"/>
      <c r="B75" s="233" t="s">
        <v>261</v>
      </c>
      <c r="C75" s="227">
        <v>0</v>
      </c>
      <c r="D75" s="227">
        <v>0</v>
      </c>
      <c r="E75" s="221">
        <v>0</v>
      </c>
      <c r="F75" s="221">
        <v>0</v>
      </c>
      <c r="G75" s="222">
        <v>1E-06</v>
      </c>
      <c r="H75" s="222">
        <v>1E-06</v>
      </c>
      <c r="I75" s="223">
        <v>0</v>
      </c>
      <c r="J75" s="223">
        <v>14819.95</v>
      </c>
      <c r="K75" s="223">
        <v>14819.95</v>
      </c>
      <c r="L75" s="199"/>
      <c r="M75" s="199"/>
      <c r="N75" s="325"/>
      <c r="O75" s="326"/>
      <c r="P75" s="199"/>
      <c r="Q75" s="199"/>
    </row>
    <row r="76" spans="1:17" ht="15">
      <c r="A76" s="209"/>
      <c r="B76" s="233" t="s">
        <v>262</v>
      </c>
      <c r="C76" s="220">
        <v>0.0001</v>
      </c>
      <c r="D76" s="220">
        <v>0.0001</v>
      </c>
      <c r="E76" s="221">
        <v>0</v>
      </c>
      <c r="F76" s="252">
        <v>1503495.6400000001</v>
      </c>
      <c r="G76" s="222">
        <v>1.1E-05</v>
      </c>
      <c r="H76" s="222">
        <v>1.1E-05</v>
      </c>
      <c r="I76" s="223">
        <v>0</v>
      </c>
      <c r="J76" s="253">
        <v>161581.65999999997</v>
      </c>
      <c r="K76" s="217">
        <v>-1341913.9800000002</v>
      </c>
      <c r="L76" s="199"/>
      <c r="M76" s="199"/>
      <c r="N76" s="325"/>
      <c r="O76" s="326"/>
      <c r="P76" s="199"/>
      <c r="Q76" s="199"/>
    </row>
    <row r="77" spans="1:17" ht="15">
      <c r="A77" s="254"/>
      <c r="B77" s="233" t="s">
        <v>233</v>
      </c>
      <c r="C77" s="220">
        <v>9.9E-05</v>
      </c>
      <c r="D77" s="220">
        <v>9.9E-05</v>
      </c>
      <c r="E77" s="258">
        <v>0</v>
      </c>
      <c r="F77" s="281">
        <v>1488640.07</v>
      </c>
      <c r="G77" s="222">
        <v>8E-06</v>
      </c>
      <c r="H77" s="222">
        <v>8E-06</v>
      </c>
      <c r="I77" s="255">
        <v>0</v>
      </c>
      <c r="J77" s="256">
        <v>110854.96999999997</v>
      </c>
      <c r="K77" s="223">
        <v>-1377785.1</v>
      </c>
      <c r="L77" s="199"/>
      <c r="M77" s="199"/>
      <c r="N77" s="325"/>
      <c r="O77" s="326"/>
      <c r="P77" s="199"/>
      <c r="Q77" s="199"/>
    </row>
    <row r="78" spans="1:17" ht="15">
      <c r="A78" s="254"/>
      <c r="B78" s="233" t="s">
        <v>234</v>
      </c>
      <c r="C78" s="257">
        <v>1E-06</v>
      </c>
      <c r="D78" s="257">
        <v>1E-06</v>
      </c>
      <c r="E78" s="225">
        <v>3312.5002787254443</v>
      </c>
      <c r="F78" s="281">
        <v>14855.57</v>
      </c>
      <c r="G78" s="222">
        <v>3E-06</v>
      </c>
      <c r="H78" s="222">
        <v>3E-06</v>
      </c>
      <c r="I78" s="226">
        <v>11499.000317359567</v>
      </c>
      <c r="J78" s="256">
        <v>50726.69</v>
      </c>
      <c r="K78" s="223">
        <v>35871.12</v>
      </c>
      <c r="L78" s="199"/>
      <c r="M78" s="199"/>
      <c r="N78" s="325"/>
      <c r="O78" s="326"/>
      <c r="P78" s="199"/>
      <c r="Q78" s="199"/>
    </row>
    <row r="79" spans="1:17" ht="15">
      <c r="A79" s="254"/>
      <c r="B79" s="233" t="s">
        <v>235</v>
      </c>
      <c r="C79" s="227">
        <v>0</v>
      </c>
      <c r="D79" s="227">
        <v>0</v>
      </c>
      <c r="E79" s="258">
        <v>0</v>
      </c>
      <c r="F79" s="221">
        <v>0</v>
      </c>
      <c r="G79" s="229">
        <v>0</v>
      </c>
      <c r="H79" s="229">
        <v>0</v>
      </c>
      <c r="I79" s="255">
        <v>0</v>
      </c>
      <c r="J79" s="223">
        <v>0</v>
      </c>
      <c r="K79" s="223">
        <v>0</v>
      </c>
      <c r="L79" s="199"/>
      <c r="M79" s="199"/>
      <c r="N79" s="325"/>
      <c r="O79" s="326"/>
      <c r="P79" s="199"/>
      <c r="Q79" s="199"/>
    </row>
    <row r="80" spans="1:17" ht="15">
      <c r="A80" s="259" t="s">
        <v>212</v>
      </c>
      <c r="B80" s="260" t="s">
        <v>263</v>
      </c>
      <c r="C80" s="261">
        <v>1.0000000000000002</v>
      </c>
      <c r="D80" s="261">
        <v>0.995988</v>
      </c>
      <c r="E80" s="262"/>
      <c r="F80" s="263">
        <v>15013742081.740002</v>
      </c>
      <c r="G80" s="264">
        <v>1.0000000000000002</v>
      </c>
      <c r="H80" s="264">
        <v>0.9955905904543483</v>
      </c>
      <c r="I80" s="265"/>
      <c r="J80" s="266">
        <v>14703397850.56</v>
      </c>
      <c r="K80" s="266">
        <v>-310344231.1800022</v>
      </c>
      <c r="L80" s="239"/>
      <c r="M80" s="199"/>
      <c r="N80" s="327"/>
      <c r="O80" s="325"/>
      <c r="P80" s="199"/>
      <c r="Q80" s="199"/>
    </row>
    <row r="81" spans="1:17" ht="15">
      <c r="A81" s="199"/>
      <c r="B81" s="199" t="s">
        <v>312</v>
      </c>
      <c r="C81" s="199"/>
      <c r="D81" s="199"/>
      <c r="E81" s="199"/>
      <c r="F81" s="199"/>
      <c r="G81" s="199"/>
      <c r="H81" s="199"/>
      <c r="I81" s="199"/>
      <c r="J81" s="282"/>
      <c r="K81" s="199"/>
      <c r="L81" s="199"/>
      <c r="M81" s="199"/>
      <c r="N81" s="325"/>
      <c r="O81" s="326"/>
      <c r="P81" s="199"/>
      <c r="Q81" s="199"/>
    </row>
    <row r="82" spans="1:17" ht="15">
      <c r="A82" s="199"/>
      <c r="B82" s="199"/>
      <c r="C82" s="199"/>
      <c r="D82" s="199"/>
      <c r="E82" s="199"/>
      <c r="F82" s="199"/>
      <c r="G82" s="199"/>
      <c r="H82" s="199"/>
      <c r="I82" s="199"/>
      <c r="J82" s="199"/>
      <c r="K82" s="199"/>
      <c r="L82" s="199"/>
      <c r="M82" s="199"/>
      <c r="N82" s="325"/>
      <c r="O82" s="325"/>
      <c r="P82" s="199"/>
      <c r="Q82" s="199"/>
    </row>
    <row r="83" spans="1:17" ht="15">
      <c r="A83" s="288"/>
      <c r="B83" s="289" t="s">
        <v>264</v>
      </c>
      <c r="C83" s="288"/>
      <c r="D83" s="288"/>
      <c r="E83" s="288"/>
      <c r="F83" s="290"/>
      <c r="G83" s="288"/>
      <c r="H83" s="288"/>
      <c r="I83" s="288"/>
      <c r="J83" s="288"/>
      <c r="K83" s="288"/>
      <c r="L83" s="288"/>
      <c r="M83" s="288"/>
      <c r="N83" s="325"/>
      <c r="O83" s="325"/>
      <c r="P83" s="288"/>
      <c r="Q83" s="288"/>
    </row>
    <row r="84" spans="1:17" ht="15">
      <c r="A84" s="199"/>
      <c r="B84" s="199"/>
      <c r="C84" s="199"/>
      <c r="D84" s="199"/>
      <c r="E84" s="199"/>
      <c r="F84" s="199"/>
      <c r="G84" s="199"/>
      <c r="H84" s="199"/>
      <c r="I84" s="199"/>
      <c r="J84" s="199"/>
      <c r="K84" s="199"/>
      <c r="L84" s="199"/>
      <c r="M84" s="199"/>
      <c r="N84" s="325"/>
      <c r="O84" s="325"/>
      <c r="P84" s="199"/>
      <c r="Q84" s="199"/>
    </row>
    <row r="85" spans="1:17" ht="15">
      <c r="A85" s="199"/>
      <c r="B85" s="267" t="s">
        <v>265</v>
      </c>
      <c r="C85" s="317">
        <v>41912</v>
      </c>
      <c r="D85" s="268">
        <v>41639</v>
      </c>
      <c r="E85" s="269" t="s">
        <v>118</v>
      </c>
      <c r="F85" s="199"/>
      <c r="G85" s="199"/>
      <c r="H85" s="199"/>
      <c r="I85" s="199"/>
      <c r="J85" s="199"/>
      <c r="K85" s="199"/>
      <c r="L85" s="199"/>
      <c r="M85" s="199"/>
      <c r="N85" s="199"/>
      <c r="O85" s="199"/>
      <c r="P85" s="199"/>
      <c r="Q85" s="199"/>
    </row>
    <row r="86" spans="1:17" ht="15">
      <c r="A86" s="199"/>
      <c r="B86" s="270"/>
      <c r="C86" s="270"/>
      <c r="D86" s="270"/>
      <c r="E86" s="270"/>
      <c r="F86" s="199"/>
      <c r="G86" s="199"/>
      <c r="H86" s="199"/>
      <c r="I86" s="199"/>
      <c r="J86" s="199"/>
      <c r="K86" s="199"/>
      <c r="L86" s="199"/>
      <c r="M86" s="199"/>
      <c r="N86" s="199"/>
      <c r="O86" s="199"/>
      <c r="P86" s="199"/>
      <c r="Q86" s="199"/>
    </row>
    <row r="87" spans="1:17" ht="15">
      <c r="A87" s="199"/>
      <c r="B87" s="270" t="s">
        <v>266</v>
      </c>
      <c r="C87" s="251">
        <v>14703397850.559998</v>
      </c>
      <c r="D87" s="251">
        <v>15013742081.74</v>
      </c>
      <c r="E87" s="217">
        <v>-310344231.1800022</v>
      </c>
      <c r="F87" s="199"/>
      <c r="G87" s="199"/>
      <c r="H87" s="199"/>
      <c r="I87" s="199"/>
      <c r="J87" s="199"/>
      <c r="K87" s="199"/>
      <c r="L87" s="199"/>
      <c r="M87" s="199"/>
      <c r="N87" s="199"/>
      <c r="O87" s="199"/>
      <c r="P87" s="199"/>
      <c r="Q87" s="199"/>
    </row>
    <row r="88" spans="1:17" ht="15">
      <c r="A88" s="199"/>
      <c r="B88" s="271" t="s">
        <v>267</v>
      </c>
      <c r="C88" s="272">
        <v>11820464906.000002</v>
      </c>
      <c r="D88" s="272">
        <v>12071882101</v>
      </c>
      <c r="E88" s="273">
        <v>-251417194.9999981</v>
      </c>
      <c r="F88" s="199"/>
      <c r="G88" s="199"/>
      <c r="H88" s="199"/>
      <c r="I88" s="199"/>
      <c r="J88" s="199"/>
      <c r="K88" s="199"/>
      <c r="L88" s="199"/>
      <c r="M88" s="199"/>
      <c r="N88" s="199"/>
      <c r="O88" s="199"/>
      <c r="P88" s="199"/>
      <c r="Q88" s="199"/>
    </row>
    <row r="89" spans="1:17" ht="15">
      <c r="A89" s="199"/>
      <c r="B89" s="265" t="s">
        <v>268</v>
      </c>
      <c r="C89" s="314">
        <v>1.2438</v>
      </c>
      <c r="D89" s="274">
        <v>1.2436</v>
      </c>
      <c r="E89" s="275">
        <v>0.00019999999999997797</v>
      </c>
      <c r="F89" s="199"/>
      <c r="G89" s="199"/>
      <c r="H89" s="199"/>
      <c r="I89" s="199"/>
      <c r="J89" s="199"/>
      <c r="K89" s="199"/>
      <c r="L89" s="199"/>
      <c r="M89" s="199"/>
      <c r="N89" s="199"/>
      <c r="O89" s="199"/>
      <c r="P89" s="199"/>
      <c r="Q89" s="199"/>
    </row>
    <row r="90" spans="1:17" ht="15">
      <c r="A90" s="25"/>
      <c r="B90" s="25"/>
      <c r="C90" s="25"/>
      <c r="D90" s="25"/>
      <c r="E90" s="25"/>
      <c r="F90" s="25"/>
      <c r="G90" s="25"/>
      <c r="H90" s="25"/>
      <c r="I90" s="25"/>
      <c r="J90" s="25"/>
      <c r="K90" s="25"/>
      <c r="L90" s="25"/>
      <c r="M90" s="25"/>
      <c r="N90" s="25"/>
      <c r="O90" s="25"/>
      <c r="P90" s="33"/>
      <c r="Q90" s="25"/>
    </row>
    <row r="91" spans="1:17" ht="15">
      <c r="A91" s="25"/>
      <c r="B91" s="25"/>
      <c r="C91" s="25"/>
      <c r="D91" s="25"/>
      <c r="E91" s="25"/>
      <c r="F91" s="25"/>
      <c r="G91" s="25"/>
      <c r="H91" s="25"/>
      <c r="I91" s="25"/>
      <c r="J91" s="25"/>
      <c r="K91" s="25"/>
      <c r="L91" s="25"/>
      <c r="M91" s="25"/>
      <c r="N91" s="25"/>
      <c r="O91" s="25"/>
      <c r="P91" s="33"/>
      <c r="Q91" s="25"/>
    </row>
    <row r="92" spans="1:17" ht="15.75">
      <c r="A92" s="25"/>
      <c r="B92" s="71" t="s">
        <v>336</v>
      </c>
      <c r="C92" s="67"/>
      <c r="D92" s="68"/>
      <c r="E92" s="72"/>
      <c r="F92" s="73"/>
      <c r="G92" s="73"/>
      <c r="H92" s="73"/>
      <c r="I92" s="73"/>
      <c r="J92" s="73"/>
      <c r="K92" s="73"/>
      <c r="L92" s="25"/>
      <c r="M92" s="25"/>
      <c r="N92" s="25"/>
      <c r="O92" s="25"/>
      <c r="P92" s="33"/>
      <c r="Q92" s="25"/>
    </row>
    <row r="93" spans="1:17" ht="15">
      <c r="A93" s="25"/>
      <c r="B93" s="25"/>
      <c r="C93" s="25"/>
      <c r="D93" s="25"/>
      <c r="E93" s="25"/>
      <c r="F93" s="25"/>
      <c r="G93" s="25"/>
      <c r="H93" s="25"/>
      <c r="I93" s="25"/>
      <c r="J93" s="25"/>
      <c r="K93" s="25"/>
      <c r="L93" s="25"/>
      <c r="M93" s="25"/>
      <c r="N93" s="25"/>
      <c r="O93" s="25"/>
      <c r="P93" s="33"/>
      <c r="Q93" s="25"/>
    </row>
    <row r="94" spans="1:17" ht="15">
      <c r="A94" s="25"/>
      <c r="B94" s="308" t="s">
        <v>32</v>
      </c>
      <c r="C94" s="308"/>
      <c r="D94" s="308"/>
      <c r="E94" s="308"/>
      <c r="F94" s="308"/>
      <c r="G94" s="308"/>
      <c r="H94" s="308"/>
      <c r="I94" s="308"/>
      <c r="J94" s="308"/>
      <c r="K94" s="308"/>
      <c r="L94" s="25"/>
      <c r="M94" s="25"/>
      <c r="N94" s="25"/>
      <c r="O94" s="25"/>
      <c r="P94" s="33"/>
      <c r="Q94" s="25"/>
    </row>
    <row r="95" spans="1:17" ht="15">
      <c r="A95" s="25"/>
      <c r="B95" s="74"/>
      <c r="C95" s="74"/>
      <c r="D95" s="74"/>
      <c r="E95" s="74"/>
      <c r="F95" s="74"/>
      <c r="G95" s="74"/>
      <c r="H95" s="74"/>
      <c r="I95" s="74"/>
      <c r="J95" s="74"/>
      <c r="K95" s="74"/>
      <c r="L95" s="25"/>
      <c r="M95" s="25"/>
      <c r="N95" s="25"/>
      <c r="O95" s="25"/>
      <c r="P95" s="33"/>
      <c r="Q95" s="25"/>
    </row>
    <row r="96" spans="1:17" ht="15">
      <c r="A96" s="25"/>
      <c r="B96" s="74" t="s">
        <v>273</v>
      </c>
      <c r="C96" s="74"/>
      <c r="D96" s="74"/>
      <c r="E96" s="74"/>
      <c r="F96" s="74"/>
      <c r="G96" s="74"/>
      <c r="H96" s="74"/>
      <c r="I96" s="74"/>
      <c r="J96" s="74"/>
      <c r="K96" s="74"/>
      <c r="L96" s="25"/>
      <c r="M96" s="25"/>
      <c r="N96" s="25"/>
      <c r="O96" s="25"/>
      <c r="P96" s="33"/>
      <c r="Q96" s="25"/>
    </row>
    <row r="97" spans="1:17" ht="15">
      <c r="A97" s="25"/>
      <c r="B97" s="35"/>
      <c r="C97" s="34"/>
      <c r="D97" s="34"/>
      <c r="E97" s="34"/>
      <c r="F97" s="34"/>
      <c r="G97" s="34"/>
      <c r="H97" s="34"/>
      <c r="I97" s="34"/>
      <c r="J97" s="34"/>
      <c r="K97" s="34"/>
      <c r="L97" s="25"/>
      <c r="M97" s="25"/>
      <c r="N97" s="25"/>
      <c r="O97" s="25"/>
      <c r="P97" s="33"/>
      <c r="Q97" s="25"/>
    </row>
    <row r="98" spans="1:27" ht="33">
      <c r="A98" s="36"/>
      <c r="B98" s="75" t="s">
        <v>33</v>
      </c>
      <c r="C98" s="76" t="s">
        <v>34</v>
      </c>
      <c r="D98" s="76" t="s">
        <v>35</v>
      </c>
      <c r="E98" s="76" t="s">
        <v>85</v>
      </c>
      <c r="F98" s="76" t="s">
        <v>50</v>
      </c>
      <c r="G98" s="76" t="s">
        <v>51</v>
      </c>
      <c r="H98" s="76" t="s">
        <v>153</v>
      </c>
      <c r="I98" s="76" t="s">
        <v>154</v>
      </c>
      <c r="J98" s="76" t="s">
        <v>86</v>
      </c>
      <c r="K98" s="76" t="s">
        <v>87</v>
      </c>
      <c r="L98" s="75" t="s">
        <v>309</v>
      </c>
      <c r="M98" s="36"/>
      <c r="N98" s="36"/>
      <c r="O98" s="37"/>
      <c r="P98" s="38"/>
      <c r="Q98" s="39"/>
      <c r="R98" s="4"/>
      <c r="S98" s="4"/>
      <c r="U98" s="4"/>
      <c r="V98" s="4"/>
      <c r="W98" s="4"/>
      <c r="X98" s="4"/>
      <c r="Y98" s="4"/>
      <c r="Z98" s="3"/>
      <c r="AA98" s="3"/>
    </row>
    <row r="99" spans="1:27" ht="15">
      <c r="A99" s="36"/>
      <c r="B99" s="105" t="s">
        <v>146</v>
      </c>
      <c r="C99" s="106" t="s">
        <v>157</v>
      </c>
      <c r="D99" s="137">
        <v>41884</v>
      </c>
      <c r="E99" s="79">
        <v>89249</v>
      </c>
      <c r="F99" s="107">
        <v>2.5</v>
      </c>
      <c r="G99" s="81">
        <v>42.5</v>
      </c>
      <c r="H99" s="82">
        <v>3793082.5</v>
      </c>
      <c r="I99" s="178">
        <v>0.7189</v>
      </c>
      <c r="J99" s="83">
        <v>0.000257</v>
      </c>
      <c r="K99" s="84">
        <v>0.000258</v>
      </c>
      <c r="L99" s="80" t="s">
        <v>308</v>
      </c>
      <c r="M99" s="25"/>
      <c r="N99" s="36"/>
      <c r="O99" s="40"/>
      <c r="P99" s="41"/>
      <c r="Q99" s="39"/>
      <c r="R99" s="7"/>
      <c r="S99" s="4"/>
      <c r="U99" s="328"/>
      <c r="V99" s="4"/>
      <c r="W99" s="4"/>
      <c r="X99" s="139"/>
      <c r="Y99" s="4"/>
      <c r="Z99" s="3"/>
      <c r="AA99" s="3"/>
    </row>
    <row r="100" spans="1:27" ht="15">
      <c r="A100" s="36"/>
      <c r="B100" s="77" t="s">
        <v>74</v>
      </c>
      <c r="C100" s="78" t="s">
        <v>170</v>
      </c>
      <c r="D100" s="137">
        <v>41908</v>
      </c>
      <c r="E100" s="79">
        <v>72884714</v>
      </c>
      <c r="F100" s="80">
        <v>0.5</v>
      </c>
      <c r="G100" s="81">
        <v>1.207</v>
      </c>
      <c r="H100" s="82">
        <v>87971849.8</v>
      </c>
      <c r="I100" s="178">
        <v>0.1021</v>
      </c>
      <c r="J100" s="83">
        <v>0.005957</v>
      </c>
      <c r="K100" s="84">
        <v>0.005983</v>
      </c>
      <c r="L100" s="80" t="s">
        <v>307</v>
      </c>
      <c r="M100" s="25"/>
      <c r="N100" s="36"/>
      <c r="O100" s="40"/>
      <c r="P100" s="41"/>
      <c r="Q100" s="42"/>
      <c r="R100" s="14"/>
      <c r="S100" s="5"/>
      <c r="U100" s="328"/>
      <c r="V100" s="4"/>
      <c r="W100" s="4"/>
      <c r="X100" s="2"/>
      <c r="Y100" s="10"/>
      <c r="Z100" s="3"/>
      <c r="AA100" s="3"/>
    </row>
    <row r="101" spans="1:27" ht="15">
      <c r="A101" s="36"/>
      <c r="B101" s="96" t="s">
        <v>145</v>
      </c>
      <c r="C101" s="86" t="s">
        <v>143</v>
      </c>
      <c r="D101" s="137">
        <v>41912</v>
      </c>
      <c r="E101" s="88">
        <v>75070521</v>
      </c>
      <c r="F101" s="95">
        <v>1</v>
      </c>
      <c r="G101" s="90">
        <v>1.74</v>
      </c>
      <c r="H101" s="91">
        <v>130622706.54</v>
      </c>
      <c r="I101" s="179">
        <v>0.0293</v>
      </c>
      <c r="J101" s="83">
        <v>0.008845</v>
      </c>
      <c r="K101" s="84">
        <v>0.008884</v>
      </c>
      <c r="L101" s="80" t="s">
        <v>307</v>
      </c>
      <c r="M101" s="25"/>
      <c r="N101" s="36"/>
      <c r="O101" s="40"/>
      <c r="P101" s="41"/>
      <c r="Q101" s="42"/>
      <c r="S101" s="5"/>
      <c r="U101" s="328"/>
      <c r="V101" s="4"/>
      <c r="W101" s="4"/>
      <c r="X101" s="2"/>
      <c r="Y101" s="10"/>
      <c r="Z101" s="3"/>
      <c r="AA101" s="3"/>
    </row>
    <row r="102" spans="1:27" ht="15">
      <c r="A102" s="36"/>
      <c r="B102" s="96" t="s">
        <v>144</v>
      </c>
      <c r="C102" s="86" t="s">
        <v>125</v>
      </c>
      <c r="D102" s="137">
        <v>41912</v>
      </c>
      <c r="E102" s="88">
        <v>25387456</v>
      </c>
      <c r="F102" s="95">
        <v>1</v>
      </c>
      <c r="G102" s="90">
        <v>8.695</v>
      </c>
      <c r="H102" s="91">
        <v>220743929.92</v>
      </c>
      <c r="I102" s="179">
        <v>0.0364</v>
      </c>
      <c r="J102" s="83">
        <v>0.014947</v>
      </c>
      <c r="K102" s="84">
        <v>0.015013</v>
      </c>
      <c r="L102" s="80" t="s">
        <v>307</v>
      </c>
      <c r="M102" s="25"/>
      <c r="N102" s="36"/>
      <c r="O102" s="40"/>
      <c r="P102" s="41"/>
      <c r="Q102" s="42"/>
      <c r="S102" s="5"/>
      <c r="U102" s="328"/>
      <c r="V102" s="4"/>
      <c r="W102" s="4"/>
      <c r="X102" s="2"/>
      <c r="Y102" s="10"/>
      <c r="Z102" s="3"/>
      <c r="AA102" s="3"/>
    </row>
    <row r="103" spans="1:27" ht="15">
      <c r="A103" s="36"/>
      <c r="B103" s="96" t="s">
        <v>75</v>
      </c>
      <c r="C103" s="86" t="s">
        <v>52</v>
      </c>
      <c r="D103" s="137">
        <v>41912</v>
      </c>
      <c r="E103" s="88">
        <v>2571461</v>
      </c>
      <c r="F103" s="89">
        <v>3.3</v>
      </c>
      <c r="G103" s="90">
        <v>49.65</v>
      </c>
      <c r="H103" s="91">
        <v>127673038.65</v>
      </c>
      <c r="I103" s="179">
        <v>0.297</v>
      </c>
      <c r="J103" s="83">
        <v>0.008645</v>
      </c>
      <c r="K103" s="84">
        <v>0.008683</v>
      </c>
      <c r="L103" s="80" t="s">
        <v>307</v>
      </c>
      <c r="M103" s="25"/>
      <c r="N103" s="36"/>
      <c r="O103" s="40"/>
      <c r="P103" s="41"/>
      <c r="Q103" s="42"/>
      <c r="S103" s="5"/>
      <c r="U103" s="316"/>
      <c r="V103" s="4"/>
      <c r="W103" s="4"/>
      <c r="X103" s="2"/>
      <c r="Y103" s="10"/>
      <c r="Z103" s="3"/>
      <c r="AA103" s="3"/>
    </row>
    <row r="104" spans="1:27" ht="15">
      <c r="A104" s="25"/>
      <c r="B104" s="85" t="s">
        <v>17</v>
      </c>
      <c r="C104" s="86" t="s">
        <v>298</v>
      </c>
      <c r="D104" s="137">
        <v>41912</v>
      </c>
      <c r="E104" s="88">
        <v>27408381</v>
      </c>
      <c r="F104" s="89">
        <v>10</v>
      </c>
      <c r="G104" s="90">
        <v>8.26</v>
      </c>
      <c r="H104" s="91">
        <v>226393227.06</v>
      </c>
      <c r="I104" s="179">
        <v>0.0972</v>
      </c>
      <c r="J104" s="83">
        <v>0.015329</v>
      </c>
      <c r="K104" s="84">
        <v>0.015397</v>
      </c>
      <c r="L104" s="80" t="s">
        <v>307</v>
      </c>
      <c r="M104" s="25"/>
      <c r="N104" s="36"/>
      <c r="O104" s="40"/>
      <c r="P104" s="41"/>
      <c r="Q104" s="42"/>
      <c r="R104" s="8"/>
      <c r="S104" s="24"/>
      <c r="U104" s="328"/>
      <c r="V104" s="4"/>
      <c r="W104" s="4"/>
      <c r="Y104" s="13"/>
      <c r="Z104" s="12"/>
      <c r="AA104" s="12"/>
    </row>
    <row r="105" spans="1:27" ht="15">
      <c r="A105" s="36"/>
      <c r="B105" s="96" t="s">
        <v>78</v>
      </c>
      <c r="C105" s="86" t="s">
        <v>155</v>
      </c>
      <c r="D105" s="137">
        <v>41908</v>
      </c>
      <c r="E105" s="88">
        <v>36796026</v>
      </c>
      <c r="F105" s="89">
        <v>0.1</v>
      </c>
      <c r="G105" s="90">
        <v>0.1013</v>
      </c>
      <c r="H105" s="91">
        <v>3727437.43</v>
      </c>
      <c r="I105" s="179">
        <v>0.0631</v>
      </c>
      <c r="J105" s="83">
        <v>0.000252</v>
      </c>
      <c r="K105" s="84">
        <v>0.000254</v>
      </c>
      <c r="L105" s="80" t="s">
        <v>307</v>
      </c>
      <c r="M105" s="25"/>
      <c r="N105" s="36"/>
      <c r="O105" s="40"/>
      <c r="P105" s="41"/>
      <c r="Q105" s="42"/>
      <c r="S105" s="5"/>
      <c r="U105" s="328"/>
      <c r="V105" s="4"/>
      <c r="W105" s="4"/>
      <c r="X105" s="2"/>
      <c r="Y105" s="10"/>
      <c r="Z105" s="3"/>
      <c r="AA105" s="3"/>
    </row>
    <row r="106" spans="1:27" ht="15">
      <c r="A106" s="36"/>
      <c r="B106" s="96" t="s">
        <v>80</v>
      </c>
      <c r="C106" s="86" t="s">
        <v>137</v>
      </c>
      <c r="D106" s="137">
        <v>41912</v>
      </c>
      <c r="E106" s="88">
        <v>10758648186</v>
      </c>
      <c r="F106" s="89">
        <v>0.1</v>
      </c>
      <c r="G106" s="90">
        <v>0.4703</v>
      </c>
      <c r="H106" s="91">
        <v>5059792241.88</v>
      </c>
      <c r="I106" s="179">
        <v>0.1899</v>
      </c>
      <c r="J106" s="83">
        <v>0.342607</v>
      </c>
      <c r="K106" s="84">
        <v>0.344124</v>
      </c>
      <c r="L106" s="80" t="s">
        <v>307</v>
      </c>
      <c r="M106" s="25"/>
      <c r="N106" s="36"/>
      <c r="O106" s="40"/>
      <c r="P106" s="41"/>
      <c r="Q106" s="42"/>
      <c r="S106" s="5"/>
      <c r="U106" s="328"/>
      <c r="V106" s="4"/>
      <c r="W106" s="4"/>
      <c r="X106" s="2"/>
      <c r="Y106" s="10"/>
      <c r="Z106" s="3"/>
      <c r="AA106" s="3"/>
    </row>
    <row r="107" spans="1:27" ht="15">
      <c r="A107" s="36"/>
      <c r="B107" s="96" t="s">
        <v>81</v>
      </c>
      <c r="C107" s="94" t="s">
        <v>171</v>
      </c>
      <c r="D107" s="137">
        <v>41897</v>
      </c>
      <c r="E107" s="88">
        <v>5832482</v>
      </c>
      <c r="F107" s="95">
        <v>0.1</v>
      </c>
      <c r="G107" s="90">
        <v>0.38</v>
      </c>
      <c r="H107" s="91">
        <v>2216343.16</v>
      </c>
      <c r="I107" s="179">
        <v>0.1542</v>
      </c>
      <c r="J107" s="83">
        <v>0.00015</v>
      </c>
      <c r="K107" s="84">
        <v>0.000151</v>
      </c>
      <c r="L107" s="80" t="s">
        <v>308</v>
      </c>
      <c r="M107" s="25"/>
      <c r="N107" s="25"/>
      <c r="O107" s="40"/>
      <c r="P107" s="41"/>
      <c r="Q107" s="42"/>
      <c r="S107" s="5"/>
      <c r="U107" s="328"/>
      <c r="V107" s="4"/>
      <c r="W107" s="192"/>
      <c r="X107" s="139"/>
      <c r="Y107" s="10"/>
      <c r="Z107" s="3"/>
      <c r="AA107" s="3"/>
    </row>
    <row r="108" spans="1:27" ht="15">
      <c r="A108" s="36"/>
      <c r="B108" s="96" t="s">
        <v>0</v>
      </c>
      <c r="C108" s="86" t="s">
        <v>54</v>
      </c>
      <c r="D108" s="137">
        <v>41912</v>
      </c>
      <c r="E108" s="88">
        <v>1427188</v>
      </c>
      <c r="F108" s="89">
        <v>0.1</v>
      </c>
      <c r="G108" s="90">
        <v>14.59</v>
      </c>
      <c r="H108" s="91">
        <v>20822672.92</v>
      </c>
      <c r="I108" s="179">
        <v>0.6897</v>
      </c>
      <c r="J108" s="83">
        <v>0.00141</v>
      </c>
      <c r="K108" s="84">
        <v>0.001416</v>
      </c>
      <c r="L108" s="80" t="s">
        <v>308</v>
      </c>
      <c r="M108" s="25"/>
      <c r="N108" s="36"/>
      <c r="O108" s="40"/>
      <c r="P108" s="41"/>
      <c r="Q108" s="42"/>
      <c r="S108" s="5"/>
      <c r="U108" s="328"/>
      <c r="V108" s="4"/>
      <c r="W108" s="4"/>
      <c r="X108" s="2"/>
      <c r="Y108" s="10"/>
      <c r="Z108" s="3"/>
      <c r="AA108" s="3"/>
    </row>
    <row r="109" spans="1:27" ht="15">
      <c r="A109" s="36"/>
      <c r="B109" s="96" t="s">
        <v>79</v>
      </c>
      <c r="C109" s="86" t="s">
        <v>172</v>
      </c>
      <c r="D109" s="137">
        <v>41892</v>
      </c>
      <c r="E109" s="88">
        <v>1311691</v>
      </c>
      <c r="F109" s="89">
        <v>2.5</v>
      </c>
      <c r="G109" s="90">
        <v>15.57</v>
      </c>
      <c r="H109" s="91">
        <v>20423028.87</v>
      </c>
      <c r="I109" s="179">
        <v>0.2099</v>
      </c>
      <c r="J109" s="83">
        <v>0.001383</v>
      </c>
      <c r="K109" s="84">
        <v>0.001389</v>
      </c>
      <c r="L109" s="80" t="s">
        <v>308</v>
      </c>
      <c r="M109" s="25"/>
      <c r="N109" s="36"/>
      <c r="O109" s="40"/>
      <c r="P109" s="41"/>
      <c r="Q109" s="42"/>
      <c r="S109" s="5"/>
      <c r="U109" s="328"/>
      <c r="V109" s="4"/>
      <c r="W109" s="4"/>
      <c r="X109" s="2"/>
      <c r="Y109" s="10"/>
      <c r="Z109" s="3"/>
      <c r="AA109" s="3"/>
    </row>
    <row r="110" spans="1:27" ht="15">
      <c r="A110" s="25"/>
      <c r="B110" s="96" t="s">
        <v>19</v>
      </c>
      <c r="C110" s="94" t="s">
        <v>299</v>
      </c>
      <c r="D110" s="137">
        <v>41912</v>
      </c>
      <c r="E110" s="88">
        <v>38542960</v>
      </c>
      <c r="F110" s="95">
        <v>1</v>
      </c>
      <c r="G110" s="90">
        <v>36</v>
      </c>
      <c r="H110" s="91">
        <v>1387546560</v>
      </c>
      <c r="I110" s="179">
        <v>0.1</v>
      </c>
      <c r="J110" s="83">
        <v>0.093953</v>
      </c>
      <c r="K110" s="84">
        <v>0.094369</v>
      </c>
      <c r="L110" s="80" t="s">
        <v>307</v>
      </c>
      <c r="M110" s="25"/>
      <c r="N110" s="36"/>
      <c r="O110" s="40"/>
      <c r="P110" s="41"/>
      <c r="Q110" s="42"/>
      <c r="R110" s="8"/>
      <c r="S110" s="24"/>
      <c r="U110" s="329"/>
      <c r="V110" s="4"/>
      <c r="W110" s="4"/>
      <c r="Y110" s="13"/>
      <c r="Z110" s="12"/>
      <c r="AA110" s="12"/>
    </row>
    <row r="111" spans="1:27" ht="15">
      <c r="A111" s="43"/>
      <c r="B111" s="97" t="s">
        <v>2</v>
      </c>
      <c r="C111" s="98"/>
      <c r="D111" s="99"/>
      <c r="E111" s="99"/>
      <c r="F111" s="100"/>
      <c r="G111" s="101"/>
      <c r="H111" s="102">
        <v>7291726118.73</v>
      </c>
      <c r="I111" s="103"/>
      <c r="J111" s="104">
        <v>0.49373500000000003</v>
      </c>
      <c r="K111" s="104">
        <v>0.4959209999999999</v>
      </c>
      <c r="L111" s="100"/>
      <c r="M111" s="25"/>
      <c r="N111" s="25"/>
      <c r="O111" s="44"/>
      <c r="P111" s="38"/>
      <c r="Q111" s="39"/>
      <c r="S111" s="21"/>
      <c r="T111" s="21"/>
      <c r="U111" s="136"/>
      <c r="V111" s="4"/>
      <c r="W111" s="4"/>
      <c r="Y111" s="4"/>
      <c r="Z111" s="12"/>
      <c r="AA111" s="12"/>
    </row>
    <row r="112" spans="1:27" ht="15">
      <c r="A112" s="43"/>
      <c r="B112" s="318"/>
      <c r="C112" s="318"/>
      <c r="D112" s="318"/>
      <c r="E112" s="318"/>
      <c r="F112" s="318"/>
      <c r="G112" s="318"/>
      <c r="H112" s="322"/>
      <c r="I112" s="318"/>
      <c r="J112" s="318"/>
      <c r="K112" s="318"/>
      <c r="L112" s="318"/>
      <c r="M112" s="43"/>
      <c r="N112" s="43"/>
      <c r="O112" s="182"/>
      <c r="P112" s="38"/>
      <c r="Q112" s="49"/>
      <c r="S112" s="22"/>
      <c r="T112" s="22"/>
      <c r="U112" s="136"/>
      <c r="V112" s="2"/>
      <c r="W112" s="2"/>
      <c r="X112" s="2"/>
      <c r="Y112" s="4"/>
      <c r="Z112" s="12"/>
      <c r="AA112" s="12"/>
    </row>
    <row r="113" spans="1:27" ht="23.25" customHeight="1">
      <c r="A113" s="43"/>
      <c r="B113" s="347" t="s">
        <v>310</v>
      </c>
      <c r="C113" s="350"/>
      <c r="D113" s="350"/>
      <c r="E113" s="350"/>
      <c r="F113" s="350"/>
      <c r="G113" s="350"/>
      <c r="H113" s="350"/>
      <c r="I113" s="350"/>
      <c r="J113" s="350"/>
      <c r="K113" s="350"/>
      <c r="L113" s="350"/>
      <c r="M113" s="43"/>
      <c r="N113" s="43"/>
      <c r="O113" s="39"/>
      <c r="P113" s="38"/>
      <c r="Q113" s="49"/>
      <c r="S113" s="22"/>
      <c r="T113" s="22"/>
      <c r="U113" s="4"/>
      <c r="V113" s="4"/>
      <c r="W113" s="4"/>
      <c r="X113" s="4"/>
      <c r="Y113" s="4"/>
      <c r="Z113" s="12"/>
      <c r="AA113" s="12"/>
    </row>
    <row r="114" spans="1:27" ht="15">
      <c r="A114" s="43"/>
      <c r="B114" s="318"/>
      <c r="C114" s="318"/>
      <c r="D114" s="318"/>
      <c r="E114" s="318"/>
      <c r="F114" s="318"/>
      <c r="G114" s="318"/>
      <c r="H114" s="318"/>
      <c r="I114" s="318"/>
      <c r="J114" s="318"/>
      <c r="K114" s="318"/>
      <c r="L114" s="318"/>
      <c r="M114" s="43"/>
      <c r="N114" s="43"/>
      <c r="O114" s="39"/>
      <c r="P114" s="38"/>
      <c r="Q114" s="49"/>
      <c r="S114" s="22"/>
      <c r="T114" s="22"/>
      <c r="U114" s="4"/>
      <c r="V114" s="4"/>
      <c r="W114" s="4"/>
      <c r="X114" s="4"/>
      <c r="Y114" s="4"/>
      <c r="Z114" s="12"/>
      <c r="AA114" s="12"/>
    </row>
    <row r="115" spans="1:27" ht="15">
      <c r="A115" s="43"/>
      <c r="B115" s="74" t="s">
        <v>274</v>
      </c>
      <c r="C115" s="45"/>
      <c r="D115" s="46"/>
      <c r="E115" s="40"/>
      <c r="F115" s="43"/>
      <c r="G115" s="47"/>
      <c r="H115" s="40"/>
      <c r="I115" s="50"/>
      <c r="J115" s="51"/>
      <c r="K115" s="52"/>
      <c r="L115" s="43"/>
      <c r="M115" s="43"/>
      <c r="N115" s="43"/>
      <c r="O115" s="39"/>
      <c r="P115" s="38"/>
      <c r="Q115" s="39"/>
      <c r="R115" s="4"/>
      <c r="S115" s="22"/>
      <c r="T115" s="22"/>
      <c r="U115" s="4"/>
      <c r="V115" s="4"/>
      <c r="W115" s="4"/>
      <c r="X115" s="4"/>
      <c r="Y115" s="4"/>
      <c r="Z115" s="12"/>
      <c r="AA115" s="12"/>
    </row>
    <row r="116" spans="1:27" ht="15">
      <c r="A116" s="43"/>
      <c r="B116" s="53"/>
      <c r="C116" s="45"/>
      <c r="D116" s="46"/>
      <c r="E116" s="40"/>
      <c r="F116" s="43"/>
      <c r="G116" s="47"/>
      <c r="H116" s="40"/>
      <c r="I116" s="50"/>
      <c r="J116" s="51"/>
      <c r="K116" s="52"/>
      <c r="L116" s="43"/>
      <c r="M116" s="43"/>
      <c r="N116" s="43"/>
      <c r="O116" s="39"/>
      <c r="P116" s="38"/>
      <c r="Q116" s="39"/>
      <c r="R116" s="4"/>
      <c r="S116" s="22"/>
      <c r="T116" s="22"/>
      <c r="U116" s="4"/>
      <c r="V116" s="4"/>
      <c r="W116" s="4"/>
      <c r="X116" s="4"/>
      <c r="Y116" s="4"/>
      <c r="Z116" s="12"/>
      <c r="AA116" s="12"/>
    </row>
    <row r="117" spans="1:27" ht="33">
      <c r="A117" s="36"/>
      <c r="B117" s="75" t="s">
        <v>33</v>
      </c>
      <c r="C117" s="76" t="s">
        <v>34</v>
      </c>
      <c r="D117" s="76" t="s">
        <v>35</v>
      </c>
      <c r="E117" s="76" t="s">
        <v>85</v>
      </c>
      <c r="F117" s="76" t="s">
        <v>50</v>
      </c>
      <c r="G117" s="76" t="s">
        <v>51</v>
      </c>
      <c r="H117" s="76" t="s">
        <v>153</v>
      </c>
      <c r="I117" s="185" t="s">
        <v>154</v>
      </c>
      <c r="J117" s="76" t="s">
        <v>86</v>
      </c>
      <c r="K117" s="76" t="s">
        <v>87</v>
      </c>
      <c r="L117" s="75" t="s">
        <v>152</v>
      </c>
      <c r="M117" s="36"/>
      <c r="N117" s="36"/>
      <c r="O117" s="37"/>
      <c r="P117" s="38"/>
      <c r="Q117" s="39"/>
      <c r="R117" s="4"/>
      <c r="S117" s="23"/>
      <c r="T117" s="23"/>
      <c r="U117" s="4"/>
      <c r="V117" s="4"/>
      <c r="W117" s="4"/>
      <c r="X117" s="4"/>
      <c r="Y117" s="4"/>
      <c r="Z117" s="3"/>
      <c r="AA117" s="3"/>
    </row>
    <row r="118" spans="1:27" ht="15">
      <c r="A118" s="25"/>
      <c r="B118" s="85" t="s">
        <v>147</v>
      </c>
      <c r="C118" s="86" t="s">
        <v>53</v>
      </c>
      <c r="D118" s="137">
        <v>41556</v>
      </c>
      <c r="E118" s="88">
        <v>256116</v>
      </c>
      <c r="F118" s="89">
        <v>2.5</v>
      </c>
      <c r="G118" s="90">
        <v>3.8055</v>
      </c>
      <c r="H118" s="91">
        <v>974649.44</v>
      </c>
      <c r="I118" s="179">
        <v>0.1136</v>
      </c>
      <c r="J118" s="83">
        <v>6.6E-05</v>
      </c>
      <c r="K118" s="84">
        <v>6.6E-05</v>
      </c>
      <c r="L118" s="89" t="s">
        <v>23</v>
      </c>
      <c r="M118" s="25"/>
      <c r="N118" s="25"/>
      <c r="O118" s="40"/>
      <c r="P118" s="41"/>
      <c r="Q118" s="42"/>
      <c r="R118" s="8"/>
      <c r="S118" s="24"/>
      <c r="T118" s="24"/>
      <c r="U118" s="316"/>
      <c r="V118" s="9"/>
      <c r="W118" s="193"/>
      <c r="X118" s="139"/>
      <c r="Y118" s="13"/>
      <c r="Z118" s="12"/>
      <c r="AA118" s="12"/>
    </row>
    <row r="119" spans="1:27" ht="15">
      <c r="A119" s="25"/>
      <c r="B119" s="93" t="s">
        <v>148</v>
      </c>
      <c r="C119" s="94" t="s">
        <v>159</v>
      </c>
      <c r="D119" s="137">
        <v>40143</v>
      </c>
      <c r="E119" s="88">
        <v>954376</v>
      </c>
      <c r="F119" s="95">
        <v>2.5</v>
      </c>
      <c r="G119" s="90">
        <v>6.8071</v>
      </c>
      <c r="H119" s="91">
        <v>6496532.87</v>
      </c>
      <c r="I119" s="179">
        <v>0.2814</v>
      </c>
      <c r="J119" s="83">
        <v>0.00044</v>
      </c>
      <c r="K119" s="84">
        <v>0.000442</v>
      </c>
      <c r="L119" s="89" t="s">
        <v>23</v>
      </c>
      <c r="M119" s="25"/>
      <c r="N119" s="25"/>
      <c r="O119" s="40"/>
      <c r="P119" s="41"/>
      <c r="Q119" s="42"/>
      <c r="R119" s="8"/>
      <c r="S119" s="24"/>
      <c r="T119" s="24"/>
      <c r="U119" s="316"/>
      <c r="V119" s="9"/>
      <c r="W119" s="192"/>
      <c r="X119" s="139"/>
      <c r="Y119" s="13"/>
      <c r="Z119" s="12"/>
      <c r="AA119" s="12"/>
    </row>
    <row r="120" spans="1:27" ht="22.5">
      <c r="A120" s="25"/>
      <c r="B120" s="85" t="s">
        <v>76</v>
      </c>
      <c r="C120" s="86" t="s">
        <v>158</v>
      </c>
      <c r="D120" s="137">
        <v>41733</v>
      </c>
      <c r="E120" s="88">
        <v>2622273</v>
      </c>
      <c r="F120" s="89">
        <v>0.1</v>
      </c>
      <c r="G120" s="90">
        <v>0.33</v>
      </c>
      <c r="H120" s="91">
        <v>865350.09</v>
      </c>
      <c r="I120" s="179">
        <v>0.0281</v>
      </c>
      <c r="J120" s="83">
        <v>5.9E-05</v>
      </c>
      <c r="K120" s="84">
        <v>5.9E-05</v>
      </c>
      <c r="L120" s="80" t="s">
        <v>316</v>
      </c>
      <c r="M120" s="25"/>
      <c r="N120" s="36"/>
      <c r="O120" s="40"/>
      <c r="P120" s="41"/>
      <c r="Q120" s="42"/>
      <c r="R120" s="8"/>
      <c r="S120" s="24"/>
      <c r="U120" s="136"/>
      <c r="V120" s="4"/>
      <c r="W120" s="4"/>
      <c r="Y120" s="13"/>
      <c r="Z120" s="12"/>
      <c r="AA120" s="12"/>
    </row>
    <row r="121" spans="1:27" ht="22.5">
      <c r="A121" s="25"/>
      <c r="B121" s="93" t="s">
        <v>77</v>
      </c>
      <c r="C121" s="94" t="s">
        <v>156</v>
      </c>
      <c r="D121" s="137">
        <v>41821</v>
      </c>
      <c r="E121" s="88">
        <v>60054</v>
      </c>
      <c r="F121" s="95">
        <v>11.6</v>
      </c>
      <c r="G121" s="90">
        <v>4</v>
      </c>
      <c r="H121" s="91">
        <v>240216</v>
      </c>
      <c r="I121" s="179">
        <v>0.1251</v>
      </c>
      <c r="J121" s="83">
        <v>1.6E-05</v>
      </c>
      <c r="K121" s="84">
        <v>1.6E-05</v>
      </c>
      <c r="L121" s="80" t="s">
        <v>316</v>
      </c>
      <c r="M121" s="25"/>
      <c r="N121" s="36"/>
      <c r="O121" s="40"/>
      <c r="P121" s="41"/>
      <c r="Q121" s="42"/>
      <c r="R121" s="8"/>
      <c r="S121" s="5"/>
      <c r="T121" s="7"/>
      <c r="W121" s="4"/>
      <c r="X121" s="139"/>
      <c r="Y121" s="13"/>
      <c r="Z121" s="12"/>
      <c r="AA121" s="12"/>
    </row>
    <row r="122" spans="1:27" ht="22.5">
      <c r="A122" s="25"/>
      <c r="B122" s="93" t="s">
        <v>149</v>
      </c>
      <c r="C122" s="94" t="s">
        <v>160</v>
      </c>
      <c r="D122" s="137">
        <v>37169</v>
      </c>
      <c r="E122" s="88">
        <v>1595520</v>
      </c>
      <c r="F122" s="95">
        <v>2.5</v>
      </c>
      <c r="G122" s="90">
        <v>0</v>
      </c>
      <c r="H122" s="91">
        <v>0</v>
      </c>
      <c r="I122" s="179">
        <v>0.3326</v>
      </c>
      <c r="J122" s="83">
        <v>0</v>
      </c>
      <c r="K122" s="84">
        <v>0</v>
      </c>
      <c r="L122" s="89" t="s">
        <v>82</v>
      </c>
      <c r="M122" s="25"/>
      <c r="N122" s="25"/>
      <c r="O122" s="40"/>
      <c r="P122" s="41"/>
      <c r="Q122" s="42"/>
      <c r="R122" s="28"/>
      <c r="S122" s="24"/>
      <c r="T122" s="24"/>
      <c r="U122" s="316"/>
      <c r="V122" s="9"/>
      <c r="W122" s="192"/>
      <c r="X122" s="139"/>
      <c r="Y122" s="13"/>
      <c r="Z122" s="12"/>
      <c r="AA122" s="12"/>
    </row>
    <row r="123" spans="1:25" ht="15">
      <c r="A123" s="25"/>
      <c r="B123" s="109" t="s">
        <v>2</v>
      </c>
      <c r="C123" s="100"/>
      <c r="D123" s="100"/>
      <c r="E123" s="100"/>
      <c r="F123" s="100"/>
      <c r="G123" s="100"/>
      <c r="H123" s="110">
        <v>8576748.4</v>
      </c>
      <c r="I123" s="100"/>
      <c r="J123" s="70">
        <v>0.000581</v>
      </c>
      <c r="K123" s="70">
        <v>0.000583</v>
      </c>
      <c r="L123" s="100"/>
      <c r="M123" s="25"/>
      <c r="N123" s="25"/>
      <c r="O123" s="131"/>
      <c r="P123" s="33"/>
      <c r="Q123" s="25"/>
      <c r="R123" s="6"/>
      <c r="S123" s="21"/>
      <c r="T123" s="21"/>
      <c r="W123" s="12"/>
      <c r="X123" s="12"/>
      <c r="Y123" s="12"/>
    </row>
    <row r="124" spans="1:17" ht="15">
      <c r="A124" s="25"/>
      <c r="B124" s="25"/>
      <c r="C124" s="25"/>
      <c r="D124" s="25"/>
      <c r="E124" s="25"/>
      <c r="F124" s="25"/>
      <c r="G124" s="25"/>
      <c r="H124" s="54"/>
      <c r="I124" s="54"/>
      <c r="J124" s="49"/>
      <c r="K124" s="49"/>
      <c r="L124" s="25"/>
      <c r="M124" s="25"/>
      <c r="N124" s="25"/>
      <c r="O124" s="25"/>
      <c r="P124" s="33"/>
      <c r="Q124" s="49"/>
    </row>
    <row r="125" spans="1:17" ht="15">
      <c r="A125" s="335"/>
      <c r="B125" s="336"/>
      <c r="C125" s="337"/>
      <c r="D125" s="337"/>
      <c r="E125" s="337"/>
      <c r="F125" s="337"/>
      <c r="G125" s="337"/>
      <c r="H125" s="337"/>
      <c r="I125" s="337"/>
      <c r="J125" s="337"/>
      <c r="K125" s="337"/>
      <c r="L125" s="337"/>
      <c r="M125" s="25"/>
      <c r="N125" s="25"/>
      <c r="O125" s="25"/>
      <c r="P125" s="33"/>
      <c r="Q125" s="49"/>
    </row>
    <row r="126" spans="1:17" ht="15">
      <c r="A126" s="25"/>
      <c r="B126" s="25"/>
      <c r="C126" s="25"/>
      <c r="D126" s="25"/>
      <c r="E126" s="25"/>
      <c r="F126" s="25"/>
      <c r="G126" s="25"/>
      <c r="H126" s="25"/>
      <c r="I126" s="25"/>
      <c r="J126" s="49"/>
      <c r="K126" s="49"/>
      <c r="L126" s="25"/>
      <c r="M126" s="25"/>
      <c r="N126" s="25"/>
      <c r="O126" s="25"/>
      <c r="P126" s="33"/>
      <c r="Q126" s="49"/>
    </row>
    <row r="127" spans="1:17" ht="15">
      <c r="A127" s="48"/>
      <c r="B127" s="308" t="s">
        <v>293</v>
      </c>
      <c r="C127" s="308"/>
      <c r="D127" s="308"/>
      <c r="E127" s="308"/>
      <c r="F127" s="308"/>
      <c r="G127" s="308"/>
      <c r="H127" s="308"/>
      <c r="I127" s="308"/>
      <c r="J127" s="308"/>
      <c r="K127" s="308"/>
      <c r="L127" s="48"/>
      <c r="M127" s="48"/>
      <c r="N127" s="48"/>
      <c r="O127" s="48"/>
      <c r="P127" s="48"/>
      <c r="Q127" s="48"/>
    </row>
    <row r="128" spans="1:17" ht="15">
      <c r="A128" s="48"/>
      <c r="B128" s="308"/>
      <c r="C128" s="308"/>
      <c r="D128" s="308"/>
      <c r="E128" s="308"/>
      <c r="F128" s="308"/>
      <c r="G128" s="308"/>
      <c r="H128" s="308"/>
      <c r="I128" s="308"/>
      <c r="J128" s="308"/>
      <c r="K128" s="308"/>
      <c r="L128" s="48"/>
      <c r="M128" s="48"/>
      <c r="N128" s="48"/>
      <c r="O128" s="48"/>
      <c r="P128" s="48"/>
      <c r="Q128" s="48"/>
    </row>
    <row r="129" spans="1:17" ht="15">
      <c r="A129" s="48"/>
      <c r="B129" s="309" t="s">
        <v>296</v>
      </c>
      <c r="C129" s="34"/>
      <c r="D129" s="34"/>
      <c r="E129" s="34"/>
      <c r="F129" s="34"/>
      <c r="G129" s="34"/>
      <c r="H129" s="34"/>
      <c r="I129" s="34"/>
      <c r="J129" s="34"/>
      <c r="K129" s="34"/>
      <c r="L129" s="48"/>
      <c r="M129" s="48"/>
      <c r="N129" s="48"/>
      <c r="O129" s="48"/>
      <c r="P129" s="48"/>
      <c r="Q129" s="48"/>
    </row>
    <row r="130" spans="1:17" ht="33">
      <c r="A130" s="36"/>
      <c r="B130" s="75" t="s">
        <v>33</v>
      </c>
      <c r="C130" s="76" t="s">
        <v>36</v>
      </c>
      <c r="D130" s="76" t="s">
        <v>4</v>
      </c>
      <c r="E130" s="76" t="s">
        <v>30</v>
      </c>
      <c r="F130" s="76" t="s">
        <v>51</v>
      </c>
      <c r="G130" s="76" t="s">
        <v>153</v>
      </c>
      <c r="H130" s="76" t="s">
        <v>154</v>
      </c>
      <c r="I130" s="76" t="s">
        <v>86</v>
      </c>
      <c r="J130" s="76" t="s">
        <v>87</v>
      </c>
      <c r="K130" s="75" t="s">
        <v>29</v>
      </c>
      <c r="L130" s="75" t="s">
        <v>152</v>
      </c>
      <c r="M130" s="36"/>
      <c r="N130" s="36"/>
      <c r="O130" s="36"/>
      <c r="P130" s="57"/>
      <c r="Q130" s="36"/>
    </row>
    <row r="131" spans="1:20" ht="22.5">
      <c r="A131" s="25"/>
      <c r="B131" s="80" t="s">
        <v>150</v>
      </c>
      <c r="C131" s="111">
        <v>23159</v>
      </c>
      <c r="D131" s="137">
        <v>38552</v>
      </c>
      <c r="E131" s="111">
        <v>1490897.9999993</v>
      </c>
      <c r="F131" s="112">
        <v>98.4498</v>
      </c>
      <c r="G131" s="113">
        <v>2279998.92</v>
      </c>
      <c r="H131" s="181">
        <v>0.2</v>
      </c>
      <c r="I131" s="83">
        <v>0.000154</v>
      </c>
      <c r="J131" s="84">
        <v>0.000155</v>
      </c>
      <c r="K131" s="107" t="s">
        <v>48</v>
      </c>
      <c r="L131" s="89" t="s">
        <v>24</v>
      </c>
      <c r="M131" s="25"/>
      <c r="N131" s="25"/>
      <c r="O131" s="40"/>
      <c r="P131" s="41"/>
      <c r="Q131" s="43"/>
      <c r="R131" s="11"/>
      <c r="S131" s="20"/>
      <c r="T131" s="333"/>
    </row>
    <row r="132" spans="1:20" ht="22.5">
      <c r="A132" s="25"/>
      <c r="B132" s="89" t="s">
        <v>151</v>
      </c>
      <c r="C132" s="114">
        <v>32016</v>
      </c>
      <c r="D132" s="137">
        <v>38552</v>
      </c>
      <c r="E132" s="114">
        <v>2652588.00000041</v>
      </c>
      <c r="F132" s="115">
        <v>51.7646</v>
      </c>
      <c r="G132" s="108">
        <v>1657295.43</v>
      </c>
      <c r="H132" s="180">
        <v>0.2</v>
      </c>
      <c r="I132" s="83">
        <v>0.000112</v>
      </c>
      <c r="J132" s="84">
        <v>0.000113</v>
      </c>
      <c r="K132" s="107" t="s">
        <v>48</v>
      </c>
      <c r="L132" s="95" t="s">
        <v>23</v>
      </c>
      <c r="M132" s="25"/>
      <c r="N132" s="25"/>
      <c r="O132" s="40"/>
      <c r="P132" s="41"/>
      <c r="Q132" s="43"/>
      <c r="R132" s="11"/>
      <c r="S132" s="20"/>
      <c r="T132" s="333"/>
    </row>
    <row r="133" spans="1:20" ht="15">
      <c r="A133" s="25"/>
      <c r="B133" s="116" t="s">
        <v>90</v>
      </c>
      <c r="C133" s="114">
        <v>194022</v>
      </c>
      <c r="D133" s="137">
        <v>38552</v>
      </c>
      <c r="E133" s="114">
        <v>656685.999994549</v>
      </c>
      <c r="F133" s="115">
        <v>0</v>
      </c>
      <c r="G133" s="108">
        <v>0</v>
      </c>
      <c r="H133" s="180">
        <v>0.33</v>
      </c>
      <c r="I133" s="83">
        <v>0</v>
      </c>
      <c r="J133" s="84">
        <v>0</v>
      </c>
      <c r="K133" s="330" t="s">
        <v>28</v>
      </c>
      <c r="L133" s="95" t="s">
        <v>25</v>
      </c>
      <c r="M133" s="25"/>
      <c r="N133" s="25"/>
      <c r="O133" s="40"/>
      <c r="P133" s="41"/>
      <c r="Q133" s="43"/>
      <c r="R133" s="11"/>
      <c r="S133" s="20"/>
      <c r="T133" s="333"/>
    </row>
    <row r="134" spans="1:20" ht="15">
      <c r="A134" s="25"/>
      <c r="B134" s="116" t="s">
        <v>91</v>
      </c>
      <c r="C134" s="114">
        <v>10191630</v>
      </c>
      <c r="D134" s="137">
        <v>38552</v>
      </c>
      <c r="E134" s="114">
        <v>927356.999773437</v>
      </c>
      <c r="F134" s="115">
        <v>0</v>
      </c>
      <c r="G134" s="108">
        <v>0</v>
      </c>
      <c r="H134" s="180">
        <v>0.0796</v>
      </c>
      <c r="I134" s="83">
        <v>0</v>
      </c>
      <c r="J134" s="84">
        <v>0</v>
      </c>
      <c r="K134" s="330" t="s">
        <v>31</v>
      </c>
      <c r="L134" s="95" t="s">
        <v>25</v>
      </c>
      <c r="M134" s="25"/>
      <c r="N134" s="25"/>
      <c r="O134" s="40"/>
      <c r="P134" s="41"/>
      <c r="Q134" s="43"/>
      <c r="R134" s="11"/>
      <c r="S134" s="20"/>
      <c r="T134" s="333"/>
    </row>
    <row r="135" spans="1:20" ht="15">
      <c r="A135" s="25"/>
      <c r="B135" s="89" t="s">
        <v>55</v>
      </c>
      <c r="C135" s="114">
        <v>354468</v>
      </c>
      <c r="D135" s="137">
        <v>38552</v>
      </c>
      <c r="E135" s="114">
        <v>118840.000015108</v>
      </c>
      <c r="F135" s="115">
        <v>1.0248</v>
      </c>
      <c r="G135" s="108">
        <v>363258.81</v>
      </c>
      <c r="H135" s="180">
        <v>0.2043</v>
      </c>
      <c r="I135" s="83">
        <v>2.5E-05</v>
      </c>
      <c r="J135" s="84">
        <v>2.5E-05</v>
      </c>
      <c r="K135" s="107" t="s">
        <v>48</v>
      </c>
      <c r="L135" s="95" t="s">
        <v>23</v>
      </c>
      <c r="M135" s="25"/>
      <c r="N135" s="25"/>
      <c r="O135" s="40"/>
      <c r="P135" s="41"/>
      <c r="Q135" s="43"/>
      <c r="R135" s="11"/>
      <c r="S135" s="20"/>
      <c r="T135" s="333"/>
    </row>
    <row r="136" spans="1:20" ht="33">
      <c r="A136" s="25"/>
      <c r="B136" s="89" t="s">
        <v>61</v>
      </c>
      <c r="C136" s="114">
        <v>203160</v>
      </c>
      <c r="D136" s="137">
        <v>38552</v>
      </c>
      <c r="E136" s="114">
        <v>15194209.0000096</v>
      </c>
      <c r="F136" s="115">
        <v>79.9682</v>
      </c>
      <c r="G136" s="108">
        <v>16246339.51</v>
      </c>
      <c r="H136" s="180">
        <v>0.2</v>
      </c>
      <c r="I136" s="83">
        <v>0.0011</v>
      </c>
      <c r="J136" s="84">
        <v>0.001105</v>
      </c>
      <c r="K136" s="107" t="s">
        <v>48</v>
      </c>
      <c r="L136" s="89" t="s">
        <v>173</v>
      </c>
      <c r="M136" s="25"/>
      <c r="N136" s="25"/>
      <c r="O136" s="40"/>
      <c r="P136" s="41"/>
      <c r="Q136" s="43"/>
      <c r="R136" s="11"/>
      <c r="S136" s="20"/>
      <c r="T136" s="333"/>
    </row>
    <row r="137" spans="1:20" ht="33">
      <c r="A137" s="25"/>
      <c r="B137" s="89" t="s">
        <v>56</v>
      </c>
      <c r="C137" s="114">
        <v>27554</v>
      </c>
      <c r="D137" s="137">
        <v>38552</v>
      </c>
      <c r="E137" s="114">
        <v>675810.000000546</v>
      </c>
      <c r="F137" s="115">
        <v>128.5194</v>
      </c>
      <c r="G137" s="108">
        <v>3541223.55</v>
      </c>
      <c r="H137" s="180">
        <v>0.2</v>
      </c>
      <c r="I137" s="83">
        <v>0.00024</v>
      </c>
      <c r="J137" s="84">
        <v>0.000241</v>
      </c>
      <c r="K137" s="107" t="s">
        <v>48</v>
      </c>
      <c r="L137" s="89" t="s">
        <v>173</v>
      </c>
      <c r="M137" s="25"/>
      <c r="N137" s="25"/>
      <c r="O137" s="40"/>
      <c r="P137" s="41"/>
      <c r="Q137" s="43"/>
      <c r="R137" s="11"/>
      <c r="S137" s="20"/>
      <c r="T137" s="333"/>
    </row>
    <row r="138" spans="1:20" ht="15">
      <c r="A138" s="25"/>
      <c r="B138" s="89" t="s">
        <v>62</v>
      </c>
      <c r="C138" s="114">
        <v>56675</v>
      </c>
      <c r="D138" s="137">
        <v>38552</v>
      </c>
      <c r="E138" s="114">
        <v>1706051.00000014</v>
      </c>
      <c r="F138" s="115">
        <v>0</v>
      </c>
      <c r="G138" s="108">
        <v>0</v>
      </c>
      <c r="H138" s="180">
        <v>0.077</v>
      </c>
      <c r="I138" s="83">
        <v>0</v>
      </c>
      <c r="J138" s="84">
        <v>0</v>
      </c>
      <c r="K138" s="107" t="s">
        <v>48</v>
      </c>
      <c r="L138" s="95" t="s">
        <v>49</v>
      </c>
      <c r="M138" s="25"/>
      <c r="N138" s="25"/>
      <c r="O138" s="40"/>
      <c r="P138" s="41"/>
      <c r="Q138" s="43"/>
      <c r="R138" s="11"/>
      <c r="S138" s="20"/>
      <c r="T138" s="333"/>
    </row>
    <row r="139" spans="1:20" ht="33">
      <c r="A139" s="25"/>
      <c r="B139" s="89" t="s">
        <v>63</v>
      </c>
      <c r="C139" s="114">
        <v>2651113</v>
      </c>
      <c r="D139" s="137">
        <v>38552</v>
      </c>
      <c r="E139" s="114">
        <v>65441293.9998971</v>
      </c>
      <c r="F139" s="115">
        <v>26.245</v>
      </c>
      <c r="G139" s="108">
        <v>69578460.69</v>
      </c>
      <c r="H139" s="180">
        <v>0.1999</v>
      </c>
      <c r="I139" s="83">
        <v>0.004711</v>
      </c>
      <c r="J139" s="84">
        <v>0.004732</v>
      </c>
      <c r="K139" s="107" t="s">
        <v>48</v>
      </c>
      <c r="L139" s="89" t="s">
        <v>173</v>
      </c>
      <c r="M139" s="25"/>
      <c r="N139" s="25"/>
      <c r="O139" s="40"/>
      <c r="P139" s="41"/>
      <c r="Q139" s="43"/>
      <c r="R139" s="11"/>
      <c r="S139" s="20"/>
      <c r="T139" s="333"/>
    </row>
    <row r="140" spans="1:20" ht="22.5">
      <c r="A140" s="25"/>
      <c r="B140" s="89" t="s">
        <v>64</v>
      </c>
      <c r="C140" s="114">
        <v>2875443</v>
      </c>
      <c r="D140" s="137">
        <v>40214</v>
      </c>
      <c r="E140" s="114">
        <v>131168262.999892</v>
      </c>
      <c r="F140" s="115">
        <v>100.0381</v>
      </c>
      <c r="G140" s="108">
        <v>287653854.38</v>
      </c>
      <c r="H140" s="180">
        <v>0.2</v>
      </c>
      <c r="I140" s="83">
        <v>0.019478</v>
      </c>
      <c r="J140" s="84">
        <v>0.019564</v>
      </c>
      <c r="K140" s="107" t="s">
        <v>48</v>
      </c>
      <c r="L140" s="89" t="s">
        <v>24</v>
      </c>
      <c r="M140" s="25"/>
      <c r="N140" s="25"/>
      <c r="O140" s="40"/>
      <c r="P140" s="41"/>
      <c r="Q140" s="43"/>
      <c r="R140" s="11"/>
      <c r="S140" s="20"/>
      <c r="T140" s="333"/>
    </row>
    <row r="141" spans="1:20" ht="22.5">
      <c r="A141" s="25"/>
      <c r="B141" s="89" t="s">
        <v>66</v>
      </c>
      <c r="C141" s="114">
        <v>27387940</v>
      </c>
      <c r="D141" s="137">
        <v>41060</v>
      </c>
      <c r="E141" s="114">
        <v>670353852.000049</v>
      </c>
      <c r="F141" s="115">
        <v>4.3807</v>
      </c>
      <c r="G141" s="108">
        <v>119978348.76</v>
      </c>
      <c r="H141" s="180">
        <v>0.2155</v>
      </c>
      <c r="I141" s="83">
        <v>0.008124</v>
      </c>
      <c r="J141" s="84">
        <v>0.00816</v>
      </c>
      <c r="K141" s="107" t="s">
        <v>48</v>
      </c>
      <c r="L141" s="89" t="s">
        <v>24</v>
      </c>
      <c r="M141" s="25"/>
      <c r="N141" s="25"/>
      <c r="O141" s="40"/>
      <c r="P141" s="41"/>
      <c r="Q141" s="43"/>
      <c r="R141" s="11"/>
      <c r="S141" s="20"/>
      <c r="T141" s="333"/>
    </row>
    <row r="142" spans="1:20" ht="15">
      <c r="A142" s="25"/>
      <c r="B142" s="89" t="s">
        <v>43</v>
      </c>
      <c r="C142" s="114">
        <v>75655</v>
      </c>
      <c r="D142" s="137">
        <v>38552</v>
      </c>
      <c r="E142" s="114">
        <v>132632.999998301</v>
      </c>
      <c r="F142" s="115">
        <v>20.3356</v>
      </c>
      <c r="G142" s="108">
        <v>1538489.82</v>
      </c>
      <c r="H142" s="180">
        <v>0.6994</v>
      </c>
      <c r="I142" s="83">
        <v>0.000104</v>
      </c>
      <c r="J142" s="84">
        <v>0.000105</v>
      </c>
      <c r="K142" s="107" t="s">
        <v>48</v>
      </c>
      <c r="L142" s="95" t="s">
        <v>23</v>
      </c>
      <c r="M142" s="25"/>
      <c r="N142" s="25"/>
      <c r="O142" s="40"/>
      <c r="P142" s="41"/>
      <c r="Q142" s="43"/>
      <c r="R142" s="11"/>
      <c r="S142" s="20"/>
      <c r="T142" s="333"/>
    </row>
    <row r="143" spans="1:20" ht="22.5">
      <c r="A143" s="25"/>
      <c r="B143" s="89" t="s">
        <v>184</v>
      </c>
      <c r="C143" s="114">
        <v>9903524</v>
      </c>
      <c r="D143" s="137">
        <v>38552</v>
      </c>
      <c r="E143" s="114">
        <v>45765358.0003142</v>
      </c>
      <c r="F143" s="115">
        <v>13.2154</v>
      </c>
      <c r="G143" s="108">
        <v>130879031.07</v>
      </c>
      <c r="H143" s="180">
        <v>0.1339</v>
      </c>
      <c r="I143" s="83">
        <v>0.008862</v>
      </c>
      <c r="J143" s="84">
        <v>0.008901</v>
      </c>
      <c r="K143" s="107" t="s">
        <v>48</v>
      </c>
      <c r="L143" s="89" t="s">
        <v>24</v>
      </c>
      <c r="M143" s="25"/>
      <c r="N143" s="25"/>
      <c r="O143" s="40"/>
      <c r="P143" s="41"/>
      <c r="Q143" s="43"/>
      <c r="R143" s="11"/>
      <c r="S143" s="20"/>
      <c r="T143" s="333"/>
    </row>
    <row r="144" spans="1:20" ht="22.5">
      <c r="A144" s="25"/>
      <c r="B144" s="89" t="s">
        <v>44</v>
      </c>
      <c r="C144" s="114">
        <v>13557204</v>
      </c>
      <c r="D144" s="137">
        <v>38552</v>
      </c>
      <c r="E144" s="114">
        <v>38468153.9998216</v>
      </c>
      <c r="F144" s="115">
        <v>12.1854</v>
      </c>
      <c r="G144" s="108">
        <v>165199953.62</v>
      </c>
      <c r="H144" s="180">
        <v>0.12</v>
      </c>
      <c r="I144" s="83">
        <v>0.011186</v>
      </c>
      <c r="J144" s="84">
        <v>0.011235</v>
      </c>
      <c r="K144" s="107" t="s">
        <v>48</v>
      </c>
      <c r="L144" s="89" t="s">
        <v>24</v>
      </c>
      <c r="M144" s="25"/>
      <c r="N144" s="25"/>
      <c r="O144" s="40"/>
      <c r="P144" s="41"/>
      <c r="Q144" s="43"/>
      <c r="R144" s="11"/>
      <c r="S144" s="20"/>
      <c r="T144" s="333"/>
    </row>
    <row r="145" spans="1:20" ht="22.5">
      <c r="A145" s="25"/>
      <c r="B145" s="89" t="s">
        <v>45</v>
      </c>
      <c r="C145" s="114">
        <v>10994457</v>
      </c>
      <c r="D145" s="137">
        <v>38552</v>
      </c>
      <c r="E145" s="114">
        <v>131073010.999473</v>
      </c>
      <c r="F145" s="115">
        <v>31.4121</v>
      </c>
      <c r="G145" s="108">
        <v>345358982.73</v>
      </c>
      <c r="H145" s="180">
        <v>0.22</v>
      </c>
      <c r="I145" s="83">
        <v>0.023385</v>
      </c>
      <c r="J145" s="84">
        <v>0.023488</v>
      </c>
      <c r="K145" s="107" t="s">
        <v>48</v>
      </c>
      <c r="L145" s="89" t="s">
        <v>24</v>
      </c>
      <c r="M145" s="25"/>
      <c r="N145" s="25"/>
      <c r="O145" s="40"/>
      <c r="P145" s="41"/>
      <c r="Q145" s="43"/>
      <c r="R145" s="11"/>
      <c r="S145" s="20"/>
      <c r="T145" s="333"/>
    </row>
    <row r="146" spans="1:20" ht="22.5">
      <c r="A146" s="25"/>
      <c r="B146" s="89" t="s">
        <v>46</v>
      </c>
      <c r="C146" s="114">
        <v>7796022</v>
      </c>
      <c r="D146" s="137">
        <v>38552</v>
      </c>
      <c r="E146" s="114">
        <v>165221141.000303</v>
      </c>
      <c r="F146" s="115">
        <v>37.9937</v>
      </c>
      <c r="G146" s="108">
        <v>296199721.06</v>
      </c>
      <c r="H146" s="180">
        <v>0.2199</v>
      </c>
      <c r="I146" s="83">
        <v>0.020056</v>
      </c>
      <c r="J146" s="84">
        <v>0.020145</v>
      </c>
      <c r="K146" s="107" t="s">
        <v>48</v>
      </c>
      <c r="L146" s="89" t="s">
        <v>24</v>
      </c>
      <c r="M146" s="25"/>
      <c r="N146" s="25"/>
      <c r="O146" s="40"/>
      <c r="P146" s="41"/>
      <c r="Q146" s="43"/>
      <c r="R146" s="11"/>
      <c r="S146" s="20"/>
      <c r="T146" s="333"/>
    </row>
    <row r="147" spans="1:20" ht="22.5">
      <c r="A147" s="25"/>
      <c r="B147" s="89" t="s">
        <v>47</v>
      </c>
      <c r="C147" s="114">
        <v>8167813</v>
      </c>
      <c r="D147" s="137">
        <v>38552</v>
      </c>
      <c r="E147" s="114">
        <v>113299903.999816</v>
      </c>
      <c r="F147" s="115">
        <v>25.3066</v>
      </c>
      <c r="G147" s="108">
        <v>206699576.47</v>
      </c>
      <c r="H147" s="180">
        <v>0.22</v>
      </c>
      <c r="I147" s="83">
        <v>0.013996</v>
      </c>
      <c r="J147" s="84">
        <v>0.014058</v>
      </c>
      <c r="K147" s="107" t="s">
        <v>48</v>
      </c>
      <c r="L147" s="89" t="s">
        <v>24</v>
      </c>
      <c r="M147" s="25"/>
      <c r="N147" s="25"/>
      <c r="O147" s="40"/>
      <c r="P147" s="41"/>
      <c r="Q147" s="43"/>
      <c r="R147" s="11"/>
      <c r="S147" s="20"/>
      <c r="T147" s="333"/>
    </row>
    <row r="148" spans="1:20" ht="22.5">
      <c r="A148" s="25"/>
      <c r="B148" s="89" t="s">
        <v>98</v>
      </c>
      <c r="C148" s="114">
        <v>9327282</v>
      </c>
      <c r="D148" s="137">
        <v>38552</v>
      </c>
      <c r="E148" s="114">
        <v>125918629.00016</v>
      </c>
      <c r="F148" s="115">
        <v>20.5847</v>
      </c>
      <c r="G148" s="108">
        <v>191999301.79</v>
      </c>
      <c r="H148" s="180">
        <v>0.2199</v>
      </c>
      <c r="I148" s="83">
        <v>0.013001</v>
      </c>
      <c r="J148" s="84">
        <v>0.013058</v>
      </c>
      <c r="K148" s="107" t="s">
        <v>48</v>
      </c>
      <c r="L148" s="89" t="s">
        <v>24</v>
      </c>
      <c r="M148" s="25"/>
      <c r="N148" s="25"/>
      <c r="O148" s="40"/>
      <c r="P148" s="41"/>
      <c r="Q148" s="43"/>
      <c r="R148" s="11"/>
      <c r="S148" s="20"/>
      <c r="T148" s="333"/>
    </row>
    <row r="149" spans="1:20" ht="22.5">
      <c r="A149" s="25"/>
      <c r="B149" s="95" t="s">
        <v>89</v>
      </c>
      <c r="C149" s="114">
        <v>1366412</v>
      </c>
      <c r="D149" s="137">
        <v>40746</v>
      </c>
      <c r="E149" s="114">
        <v>17819671.999945</v>
      </c>
      <c r="F149" s="115">
        <v>64.4388</v>
      </c>
      <c r="G149" s="108">
        <v>88049949.59</v>
      </c>
      <c r="H149" s="180">
        <v>0.22</v>
      </c>
      <c r="I149" s="83">
        <v>0.005962</v>
      </c>
      <c r="J149" s="84">
        <v>0.005988</v>
      </c>
      <c r="K149" s="107" t="s">
        <v>48</v>
      </c>
      <c r="L149" s="89" t="s">
        <v>24</v>
      </c>
      <c r="M149" s="25"/>
      <c r="N149" s="25"/>
      <c r="O149" s="40"/>
      <c r="P149" s="41"/>
      <c r="Q149" s="43"/>
      <c r="R149" s="11"/>
      <c r="S149" s="20"/>
      <c r="T149" s="333"/>
    </row>
    <row r="150" spans="1:20" ht="15">
      <c r="A150" s="25"/>
      <c r="B150" s="89" t="s">
        <v>99</v>
      </c>
      <c r="C150" s="114">
        <v>322530</v>
      </c>
      <c r="D150" s="137">
        <v>38552</v>
      </c>
      <c r="E150" s="114">
        <v>319655.99999853</v>
      </c>
      <c r="F150" s="115">
        <v>2.2248</v>
      </c>
      <c r="G150" s="108">
        <v>717564.74</v>
      </c>
      <c r="H150" s="180">
        <v>0.0761</v>
      </c>
      <c r="I150" s="83">
        <v>4.9E-05</v>
      </c>
      <c r="J150" s="84">
        <v>4.9E-05</v>
      </c>
      <c r="K150" s="107" t="s">
        <v>48</v>
      </c>
      <c r="L150" s="95" t="s">
        <v>23</v>
      </c>
      <c r="M150" s="25"/>
      <c r="N150" s="25"/>
      <c r="O150" s="40"/>
      <c r="P150" s="41"/>
      <c r="Q150" s="43"/>
      <c r="R150" s="11"/>
      <c r="S150" s="20"/>
      <c r="T150" s="333"/>
    </row>
    <row r="151" spans="1:20" ht="22.5">
      <c r="A151" s="25"/>
      <c r="B151" s="89" t="s">
        <v>100</v>
      </c>
      <c r="C151" s="114">
        <v>9220644</v>
      </c>
      <c r="D151" s="137">
        <v>38552</v>
      </c>
      <c r="E151" s="114">
        <v>141578929.000041</v>
      </c>
      <c r="F151" s="115">
        <v>62.1702</v>
      </c>
      <c r="G151" s="108">
        <v>573249281.61</v>
      </c>
      <c r="H151" s="180">
        <v>0.2412</v>
      </c>
      <c r="I151" s="83">
        <v>0.038816</v>
      </c>
      <c r="J151" s="84">
        <v>0.038988</v>
      </c>
      <c r="K151" s="107" t="s">
        <v>48</v>
      </c>
      <c r="L151" s="89" t="s">
        <v>24</v>
      </c>
      <c r="M151" s="25"/>
      <c r="N151" s="25"/>
      <c r="O151" s="40"/>
      <c r="P151" s="41"/>
      <c r="Q151" s="43"/>
      <c r="R151" s="11"/>
      <c r="S151" s="20"/>
      <c r="T151" s="333"/>
    </row>
    <row r="152" spans="1:20" ht="22.5">
      <c r="A152" s="25"/>
      <c r="B152" s="89" t="s">
        <v>101</v>
      </c>
      <c r="C152" s="114">
        <v>6753127</v>
      </c>
      <c r="D152" s="137">
        <v>38552</v>
      </c>
      <c r="E152" s="114">
        <v>114760053.000243</v>
      </c>
      <c r="F152" s="115">
        <v>56.1384</v>
      </c>
      <c r="G152" s="108">
        <v>379109744.78</v>
      </c>
      <c r="H152" s="180">
        <v>0.2409</v>
      </c>
      <c r="I152" s="83">
        <v>0.02567</v>
      </c>
      <c r="J152" s="84">
        <v>0.025784</v>
      </c>
      <c r="K152" s="107" t="s">
        <v>48</v>
      </c>
      <c r="L152" s="89" t="s">
        <v>24</v>
      </c>
      <c r="M152" s="25"/>
      <c r="N152" s="25"/>
      <c r="O152" s="40"/>
      <c r="P152" s="41"/>
      <c r="Q152" s="43"/>
      <c r="R152" s="11"/>
      <c r="S152" s="20"/>
      <c r="T152" s="333"/>
    </row>
    <row r="153" spans="1:20" ht="22.5">
      <c r="A153" s="25"/>
      <c r="B153" s="116" t="s">
        <v>102</v>
      </c>
      <c r="C153" s="114">
        <v>3256396</v>
      </c>
      <c r="D153" s="137">
        <v>38552</v>
      </c>
      <c r="E153" s="114">
        <v>107277263.000093</v>
      </c>
      <c r="F153" s="115">
        <v>145.2741</v>
      </c>
      <c r="G153" s="108">
        <v>473069998.14</v>
      </c>
      <c r="H153" s="180">
        <v>0.12</v>
      </c>
      <c r="I153" s="83">
        <v>0.032032</v>
      </c>
      <c r="J153" s="84">
        <v>0.032174</v>
      </c>
      <c r="K153" s="107" t="s">
        <v>48</v>
      </c>
      <c r="L153" s="89" t="s">
        <v>24</v>
      </c>
      <c r="M153" s="25"/>
      <c r="N153" s="25"/>
      <c r="O153" s="40"/>
      <c r="P153" s="41"/>
      <c r="Q153" s="43"/>
      <c r="R153" s="11"/>
      <c r="S153" s="20"/>
      <c r="T153" s="333"/>
    </row>
    <row r="154" spans="1:20" ht="22.5">
      <c r="A154" s="25"/>
      <c r="B154" s="89" t="s">
        <v>103</v>
      </c>
      <c r="C154" s="114">
        <v>444054</v>
      </c>
      <c r="D154" s="137">
        <v>38552</v>
      </c>
      <c r="E154" s="114">
        <v>2833768.99999238</v>
      </c>
      <c r="F154" s="115">
        <v>146.5587</v>
      </c>
      <c r="G154" s="108">
        <v>65079976.97</v>
      </c>
      <c r="H154" s="180">
        <v>0.12</v>
      </c>
      <c r="I154" s="83">
        <v>0.004407</v>
      </c>
      <c r="J154" s="84">
        <v>0.004426</v>
      </c>
      <c r="K154" s="107" t="s">
        <v>48</v>
      </c>
      <c r="L154" s="89" t="s">
        <v>24</v>
      </c>
      <c r="M154" s="25"/>
      <c r="N154" s="25"/>
      <c r="O154" s="40"/>
      <c r="P154" s="41"/>
      <c r="Q154" s="43"/>
      <c r="R154" s="11"/>
      <c r="S154" s="20"/>
      <c r="T154" s="333"/>
    </row>
    <row r="155" spans="1:20" ht="22.5">
      <c r="A155" s="25"/>
      <c r="B155" s="89" t="s">
        <v>104</v>
      </c>
      <c r="C155" s="114">
        <v>1680000</v>
      </c>
      <c r="D155" s="137">
        <v>38552</v>
      </c>
      <c r="E155" s="114">
        <v>26124808.000032</v>
      </c>
      <c r="F155" s="115">
        <v>44.2023</v>
      </c>
      <c r="G155" s="108">
        <v>74259864</v>
      </c>
      <c r="H155" s="180">
        <v>0.12</v>
      </c>
      <c r="I155" s="83">
        <v>0.005028</v>
      </c>
      <c r="J155" s="84">
        <v>0.005051</v>
      </c>
      <c r="K155" s="107" t="s">
        <v>48</v>
      </c>
      <c r="L155" s="89" t="s">
        <v>24</v>
      </c>
      <c r="M155" s="25"/>
      <c r="N155" s="25"/>
      <c r="O155" s="40"/>
      <c r="P155" s="41"/>
      <c r="Q155" s="43"/>
      <c r="R155" s="11"/>
      <c r="S155" s="20"/>
      <c r="T155" s="333"/>
    </row>
    <row r="156" spans="1:20" ht="15">
      <c r="A156" s="25"/>
      <c r="B156" s="116" t="s">
        <v>92</v>
      </c>
      <c r="C156" s="114">
        <v>778442</v>
      </c>
      <c r="D156" s="137">
        <v>38552</v>
      </c>
      <c r="E156" s="114">
        <v>0</v>
      </c>
      <c r="F156" s="115">
        <v>0</v>
      </c>
      <c r="G156" s="108">
        <v>0</v>
      </c>
      <c r="H156" s="180">
        <v>0.1212</v>
      </c>
      <c r="I156" s="83">
        <v>0</v>
      </c>
      <c r="J156" s="84">
        <v>0</v>
      </c>
      <c r="K156" s="330" t="s">
        <v>31</v>
      </c>
      <c r="L156" s="95" t="s">
        <v>25</v>
      </c>
      <c r="M156" s="25"/>
      <c r="N156" s="25"/>
      <c r="O156" s="40"/>
      <c r="P156" s="41"/>
      <c r="Q156" s="43"/>
      <c r="R156" s="11"/>
      <c r="S156" s="20"/>
      <c r="T156" s="333"/>
    </row>
    <row r="157" spans="1:20" ht="22.5">
      <c r="A157" s="25"/>
      <c r="B157" s="89" t="s">
        <v>191</v>
      </c>
      <c r="C157" s="114">
        <v>2381863</v>
      </c>
      <c r="D157" s="137">
        <v>38552</v>
      </c>
      <c r="E157" s="114">
        <v>62522461.9999896</v>
      </c>
      <c r="F157" s="115">
        <v>169.7872</v>
      </c>
      <c r="G157" s="108">
        <v>404409849.55</v>
      </c>
      <c r="H157" s="180">
        <v>0.12000000000000001</v>
      </c>
      <c r="I157" s="83">
        <v>0.027383</v>
      </c>
      <c r="J157" s="84">
        <v>0.027505</v>
      </c>
      <c r="K157" s="107" t="s">
        <v>48</v>
      </c>
      <c r="L157" s="89" t="s">
        <v>24</v>
      </c>
      <c r="M157" s="25"/>
      <c r="N157" s="25"/>
      <c r="O157" s="40"/>
      <c r="P157" s="41"/>
      <c r="Q157" s="43"/>
      <c r="R157" s="11"/>
      <c r="S157" s="20"/>
      <c r="T157" s="333"/>
    </row>
    <row r="158" spans="1:20" ht="15">
      <c r="A158" s="25"/>
      <c r="B158" s="116" t="s">
        <v>93</v>
      </c>
      <c r="C158" s="114">
        <v>1350988</v>
      </c>
      <c r="D158" s="137">
        <v>38552</v>
      </c>
      <c r="E158" s="114">
        <v>340995.999957721</v>
      </c>
      <c r="F158" s="115">
        <v>0</v>
      </c>
      <c r="G158" s="108">
        <v>0</v>
      </c>
      <c r="H158" s="180">
        <v>0.0976</v>
      </c>
      <c r="I158" s="83">
        <v>0</v>
      </c>
      <c r="J158" s="84">
        <v>0</v>
      </c>
      <c r="K158" s="330" t="s">
        <v>28</v>
      </c>
      <c r="L158" s="95" t="s">
        <v>25</v>
      </c>
      <c r="M158" s="25"/>
      <c r="N158" s="25"/>
      <c r="O158" s="40"/>
      <c r="P158" s="41"/>
      <c r="Q158" s="43"/>
      <c r="R158" s="11"/>
      <c r="S158" s="20"/>
      <c r="T158" s="333"/>
    </row>
    <row r="159" spans="1:20" ht="22.5">
      <c r="A159" s="25"/>
      <c r="B159" s="89" t="s">
        <v>16</v>
      </c>
      <c r="C159" s="114">
        <v>89378101</v>
      </c>
      <c r="D159" s="137">
        <v>38552</v>
      </c>
      <c r="E159" s="114">
        <v>3107666655.99754</v>
      </c>
      <c r="F159" s="115">
        <v>23.5534</v>
      </c>
      <c r="G159" s="108">
        <v>2105158164.09</v>
      </c>
      <c r="H159" s="180">
        <v>0.1994</v>
      </c>
      <c r="I159" s="83">
        <v>0.142544</v>
      </c>
      <c r="J159" s="84">
        <v>0.143175</v>
      </c>
      <c r="K159" s="330" t="s">
        <v>314</v>
      </c>
      <c r="L159" s="89" t="s">
        <v>24</v>
      </c>
      <c r="M159" s="25"/>
      <c r="N159" s="25"/>
      <c r="O159" s="40"/>
      <c r="P159" s="41"/>
      <c r="Q159" s="43"/>
      <c r="R159" s="11"/>
      <c r="S159" s="20"/>
      <c r="T159" s="333"/>
    </row>
    <row r="160" spans="1:20" ht="15">
      <c r="A160" s="25"/>
      <c r="B160" s="95" t="s">
        <v>95</v>
      </c>
      <c r="C160" s="114">
        <v>2152291</v>
      </c>
      <c r="D160" s="137">
        <v>38552</v>
      </c>
      <c r="E160" s="114">
        <v>2787315.99997022</v>
      </c>
      <c r="F160" s="115">
        <v>0</v>
      </c>
      <c r="G160" s="108">
        <v>0</v>
      </c>
      <c r="H160" s="180">
        <v>0.0178</v>
      </c>
      <c r="I160" s="83">
        <v>0</v>
      </c>
      <c r="J160" s="84">
        <v>0</v>
      </c>
      <c r="K160" s="107" t="s">
        <v>48</v>
      </c>
      <c r="L160" s="95" t="s">
        <v>26</v>
      </c>
      <c r="M160" s="25"/>
      <c r="N160" s="25"/>
      <c r="O160" s="40"/>
      <c r="P160" s="41"/>
      <c r="Q160" s="43"/>
      <c r="R160" s="11"/>
      <c r="S160" s="20"/>
      <c r="T160" s="333"/>
    </row>
    <row r="161" spans="1:20" ht="15">
      <c r="A161" s="25"/>
      <c r="B161" s="116" t="s">
        <v>94</v>
      </c>
      <c r="C161" s="114">
        <v>132784</v>
      </c>
      <c r="D161" s="137">
        <v>39261</v>
      </c>
      <c r="E161" s="114">
        <v>3160328.99999431</v>
      </c>
      <c r="F161" s="115">
        <v>36.099</v>
      </c>
      <c r="G161" s="108">
        <v>4793369.62</v>
      </c>
      <c r="H161" s="180">
        <v>0.4899</v>
      </c>
      <c r="I161" s="83">
        <v>0.000325</v>
      </c>
      <c r="J161" s="84">
        <v>0.000326</v>
      </c>
      <c r="K161" s="95" t="s">
        <v>48</v>
      </c>
      <c r="L161" s="95" t="s">
        <v>23</v>
      </c>
      <c r="M161" s="25"/>
      <c r="N161" s="25"/>
      <c r="O161" s="40"/>
      <c r="P161" s="41"/>
      <c r="Q161" s="43"/>
      <c r="R161" s="11"/>
      <c r="S161" s="20"/>
      <c r="T161" s="333"/>
    </row>
    <row r="162" spans="1:20" ht="22.5">
      <c r="A162" s="25"/>
      <c r="B162" s="89" t="s">
        <v>18</v>
      </c>
      <c r="C162" s="114">
        <v>14871947</v>
      </c>
      <c r="D162" s="137">
        <v>38552</v>
      </c>
      <c r="E162" s="114">
        <v>84664379.9999745</v>
      </c>
      <c r="F162" s="115">
        <v>4.0875</v>
      </c>
      <c r="G162" s="108">
        <v>60789083.36</v>
      </c>
      <c r="H162" s="180">
        <v>0.25</v>
      </c>
      <c r="I162" s="83">
        <v>0.004116</v>
      </c>
      <c r="J162" s="84">
        <v>0.004134</v>
      </c>
      <c r="K162" s="95" t="s">
        <v>48</v>
      </c>
      <c r="L162" s="89" t="s">
        <v>24</v>
      </c>
      <c r="M162" s="25"/>
      <c r="N162" s="25"/>
      <c r="O162" s="40"/>
      <c r="P162" s="41"/>
      <c r="Q162" s="43"/>
      <c r="R162" s="11"/>
      <c r="S162" s="20"/>
      <c r="T162" s="333"/>
    </row>
    <row r="163" spans="1:20" ht="15">
      <c r="A163" s="25"/>
      <c r="B163" s="89" t="s">
        <v>20</v>
      </c>
      <c r="C163" s="114">
        <v>43263</v>
      </c>
      <c r="D163" s="137">
        <v>38552</v>
      </c>
      <c r="E163" s="114">
        <v>207600.999999604</v>
      </c>
      <c r="F163" s="115">
        <v>251.4467</v>
      </c>
      <c r="G163" s="108">
        <v>10878338.58</v>
      </c>
      <c r="H163" s="180">
        <v>0.1748</v>
      </c>
      <c r="I163" s="83">
        <v>0.000737</v>
      </c>
      <c r="J163" s="84">
        <v>0.00074</v>
      </c>
      <c r="K163" s="95" t="s">
        <v>48</v>
      </c>
      <c r="L163" s="95" t="s">
        <v>23</v>
      </c>
      <c r="M163" s="25"/>
      <c r="N163" s="25"/>
      <c r="O163" s="40"/>
      <c r="P163" s="41"/>
      <c r="Q163" s="58"/>
      <c r="R163" s="11"/>
      <c r="S163" s="20"/>
      <c r="T163" s="333"/>
    </row>
    <row r="164" spans="1:20" ht="15">
      <c r="A164" s="25"/>
      <c r="B164" s="116" t="s">
        <v>96</v>
      </c>
      <c r="C164" s="114">
        <v>132859</v>
      </c>
      <c r="D164" s="137">
        <v>39261</v>
      </c>
      <c r="E164" s="114">
        <v>3059858.00000572</v>
      </c>
      <c r="F164" s="115">
        <v>0</v>
      </c>
      <c r="G164" s="108">
        <v>0</v>
      </c>
      <c r="H164" s="180">
        <v>0.3</v>
      </c>
      <c r="I164" s="83">
        <v>0</v>
      </c>
      <c r="J164" s="84">
        <v>0</v>
      </c>
      <c r="K164" s="117" t="s">
        <v>314</v>
      </c>
      <c r="L164" s="95" t="s">
        <v>25</v>
      </c>
      <c r="M164" s="25"/>
      <c r="N164" s="25"/>
      <c r="O164" s="40"/>
      <c r="P164" s="41"/>
      <c r="Q164" s="43"/>
      <c r="R164" s="11"/>
      <c r="S164" s="20"/>
      <c r="T164" s="333"/>
    </row>
    <row r="165" spans="1:20" ht="33">
      <c r="A165" s="25"/>
      <c r="B165" s="89" t="s">
        <v>21</v>
      </c>
      <c r="C165" s="114">
        <v>2005884</v>
      </c>
      <c r="D165" s="137">
        <v>39261</v>
      </c>
      <c r="E165" s="114">
        <v>76347715.0000879</v>
      </c>
      <c r="F165" s="115">
        <v>56.8799</v>
      </c>
      <c r="G165" s="108">
        <v>114094481.33</v>
      </c>
      <c r="H165" s="180">
        <v>0.4899</v>
      </c>
      <c r="I165" s="83">
        <v>0.007726</v>
      </c>
      <c r="J165" s="84">
        <v>0.00776</v>
      </c>
      <c r="K165" s="95" t="s">
        <v>48</v>
      </c>
      <c r="L165" s="89" t="s">
        <v>173</v>
      </c>
      <c r="M165" s="25"/>
      <c r="N165" s="25"/>
      <c r="O165" s="40"/>
      <c r="P165" s="41"/>
      <c r="Q165" s="43"/>
      <c r="R165" s="11"/>
      <c r="S165" s="20"/>
      <c r="T165" s="333"/>
    </row>
    <row r="166" spans="1:20" ht="15">
      <c r="A166" s="25"/>
      <c r="B166" s="95" t="s">
        <v>105</v>
      </c>
      <c r="C166" s="114">
        <v>198860</v>
      </c>
      <c r="D166" s="137">
        <v>38552</v>
      </c>
      <c r="E166" s="114">
        <v>42458.99999891</v>
      </c>
      <c r="F166" s="115">
        <v>0</v>
      </c>
      <c r="G166" s="108">
        <v>0</v>
      </c>
      <c r="H166" s="180">
        <v>0.199</v>
      </c>
      <c r="I166" s="83">
        <v>0</v>
      </c>
      <c r="J166" s="84">
        <v>0</v>
      </c>
      <c r="K166" s="330" t="s">
        <v>27</v>
      </c>
      <c r="L166" s="95" t="s">
        <v>25</v>
      </c>
      <c r="M166" s="25"/>
      <c r="N166" s="25"/>
      <c r="O166" s="40"/>
      <c r="P166" s="41"/>
      <c r="Q166" s="25"/>
      <c r="S166" s="20"/>
      <c r="T166" s="333"/>
    </row>
    <row r="167" spans="1:20" ht="33">
      <c r="A167" s="25"/>
      <c r="B167" s="95" t="s">
        <v>22</v>
      </c>
      <c r="C167" s="114">
        <v>17912</v>
      </c>
      <c r="D167" s="137">
        <v>38552</v>
      </c>
      <c r="E167" s="114">
        <v>17912</v>
      </c>
      <c r="F167" s="115">
        <v>0</v>
      </c>
      <c r="G167" s="108">
        <v>0</v>
      </c>
      <c r="H167" s="180">
        <v>0.199</v>
      </c>
      <c r="I167" s="83">
        <v>0</v>
      </c>
      <c r="J167" s="84">
        <v>0</v>
      </c>
      <c r="K167" s="95" t="s">
        <v>48</v>
      </c>
      <c r="L167" s="89" t="s">
        <v>334</v>
      </c>
      <c r="M167" s="25"/>
      <c r="N167" s="25"/>
      <c r="O167" s="40"/>
      <c r="P167" s="41"/>
      <c r="Q167" s="25"/>
      <c r="S167" s="20"/>
      <c r="T167" s="333"/>
    </row>
    <row r="168" spans="1:20" ht="22.5">
      <c r="A168" s="25"/>
      <c r="B168" s="95" t="s">
        <v>88</v>
      </c>
      <c r="C168" s="114">
        <v>4735921</v>
      </c>
      <c r="D168" s="137">
        <v>39261</v>
      </c>
      <c r="E168" s="114">
        <v>47146452.0000041</v>
      </c>
      <c r="F168" s="115">
        <v>9.1775</v>
      </c>
      <c r="G168" s="108">
        <v>43463914.98</v>
      </c>
      <c r="H168" s="180">
        <v>1</v>
      </c>
      <c r="I168" s="83">
        <v>0.002943</v>
      </c>
      <c r="J168" s="84">
        <v>0.002956</v>
      </c>
      <c r="K168" s="95" t="s">
        <v>48</v>
      </c>
      <c r="L168" s="89" t="s">
        <v>24</v>
      </c>
      <c r="M168" s="25"/>
      <c r="N168" s="25"/>
      <c r="O168" s="40"/>
      <c r="P168" s="41"/>
      <c r="Q168" s="25"/>
      <c r="S168" s="20"/>
      <c r="T168" s="333"/>
    </row>
    <row r="169" spans="1:17" ht="15">
      <c r="A169" s="25"/>
      <c r="B169" s="95"/>
      <c r="C169" s="114"/>
      <c r="D169" s="87"/>
      <c r="E169" s="114"/>
      <c r="F169" s="115"/>
      <c r="G169" s="108"/>
      <c r="H169" s="69"/>
      <c r="I169" s="92"/>
      <c r="J169" s="69"/>
      <c r="K169" s="89"/>
      <c r="L169" s="95"/>
      <c r="M169" s="25"/>
      <c r="N169" s="25"/>
      <c r="O169" s="130"/>
      <c r="P169" s="33"/>
      <c r="Q169" s="25"/>
    </row>
    <row r="170" spans="1:18" ht="15">
      <c r="A170" s="25"/>
      <c r="B170" s="109" t="s">
        <v>2</v>
      </c>
      <c r="C170" s="100"/>
      <c r="D170" s="100"/>
      <c r="E170" s="118">
        <v>5308942963.997385</v>
      </c>
      <c r="F170" s="100"/>
      <c r="G170" s="110">
        <v>6236297417.949999</v>
      </c>
      <c r="H170" s="119"/>
      <c r="I170" s="70">
        <v>0.422272</v>
      </c>
      <c r="J170" s="70">
        <v>0.42414100000000005</v>
      </c>
      <c r="K170" s="100"/>
      <c r="L170" s="100"/>
      <c r="M170" s="25"/>
      <c r="N170" s="25"/>
      <c r="O170" s="25"/>
      <c r="P170" s="33"/>
      <c r="Q170" s="132"/>
      <c r="R170" s="21"/>
    </row>
    <row r="171" spans="1:17" ht="15">
      <c r="A171" s="25"/>
      <c r="B171" s="335"/>
      <c r="C171" s="335"/>
      <c r="D171" s="335"/>
      <c r="E171" s="335"/>
      <c r="F171" s="335"/>
      <c r="G171" s="338"/>
      <c r="H171" s="339"/>
      <c r="I171" s="340"/>
      <c r="J171" s="340"/>
      <c r="K171" s="335"/>
      <c r="L171" s="335"/>
      <c r="M171" s="335"/>
      <c r="N171" s="25"/>
      <c r="P171" s="33"/>
      <c r="Q171" s="25"/>
    </row>
    <row r="172" spans="1:17" ht="15">
      <c r="A172" s="25"/>
      <c r="B172" s="335" t="s">
        <v>117</v>
      </c>
      <c r="C172" s="335"/>
      <c r="D172" s="335"/>
      <c r="E172" s="335"/>
      <c r="F172" s="335"/>
      <c r="G172" s="341"/>
      <c r="H172" s="335"/>
      <c r="I172" s="342"/>
      <c r="J172" s="342"/>
      <c r="K172" s="335"/>
      <c r="L172" s="335"/>
      <c r="M172" s="335"/>
      <c r="N172" s="25"/>
      <c r="O172" s="49"/>
      <c r="P172" s="33"/>
      <c r="Q172" s="25"/>
    </row>
    <row r="173" spans="1:17" ht="15">
      <c r="A173" s="25"/>
      <c r="B173" s="59" t="s">
        <v>3</v>
      </c>
      <c r="C173" s="25"/>
      <c r="D173" s="25"/>
      <c r="E173" s="25"/>
      <c r="F173" s="25"/>
      <c r="G173" s="25"/>
      <c r="H173" s="25"/>
      <c r="I173" s="25"/>
      <c r="J173" s="25"/>
      <c r="K173" s="25"/>
      <c r="L173" s="25"/>
      <c r="M173" s="25"/>
      <c r="N173" s="25"/>
      <c r="O173" s="25"/>
      <c r="P173" s="33"/>
      <c r="Q173" s="25"/>
    </row>
    <row r="174" spans="1:17" ht="15">
      <c r="A174" s="25"/>
      <c r="B174" s="59" t="s">
        <v>106</v>
      </c>
      <c r="C174" s="25"/>
      <c r="D174" s="25"/>
      <c r="E174" s="25"/>
      <c r="F174" s="25"/>
      <c r="G174" s="25"/>
      <c r="H174" s="25"/>
      <c r="I174" s="25"/>
      <c r="J174" s="25"/>
      <c r="K174" s="25"/>
      <c r="L174" s="25"/>
      <c r="M174" s="25"/>
      <c r="N174" s="25"/>
      <c r="O174" s="49"/>
      <c r="P174" s="33"/>
      <c r="Q174" s="25"/>
    </row>
    <row r="175" spans="1:17" ht="15">
      <c r="A175" s="25"/>
      <c r="B175" s="59" t="s">
        <v>59</v>
      </c>
      <c r="C175" s="25"/>
      <c r="D175" s="25"/>
      <c r="E175" s="25"/>
      <c r="F175" s="25"/>
      <c r="G175" s="25"/>
      <c r="H175" s="25"/>
      <c r="I175" s="25"/>
      <c r="J175" s="25"/>
      <c r="K175" s="25"/>
      <c r="L175" s="25"/>
      <c r="M175" s="25"/>
      <c r="N175" s="25"/>
      <c r="O175" s="25"/>
      <c r="P175" s="33"/>
      <c r="Q175" s="25"/>
    </row>
    <row r="176" spans="1:17" ht="15">
      <c r="A176" s="25"/>
      <c r="B176" s="59" t="s">
        <v>37</v>
      </c>
      <c r="C176" s="25"/>
      <c r="D176" s="25"/>
      <c r="E176" s="25"/>
      <c r="F176" s="25"/>
      <c r="G176" s="25"/>
      <c r="H176" s="25"/>
      <c r="I176" s="25"/>
      <c r="J176" s="25"/>
      <c r="K176" s="25"/>
      <c r="L176" s="25"/>
      <c r="M176" s="25"/>
      <c r="N176" s="25"/>
      <c r="O176" s="25"/>
      <c r="P176" s="33"/>
      <c r="Q176" s="25"/>
    </row>
    <row r="177" spans="1:17" ht="15">
      <c r="A177" s="25"/>
      <c r="B177" s="59" t="s">
        <v>335</v>
      </c>
      <c r="C177" s="25"/>
      <c r="D177" s="25"/>
      <c r="E177" s="25"/>
      <c r="F177" s="25"/>
      <c r="G177" s="25"/>
      <c r="H177" s="25"/>
      <c r="I177" s="25"/>
      <c r="J177" s="25"/>
      <c r="K177" s="25"/>
      <c r="L177" s="25"/>
      <c r="M177" s="25"/>
      <c r="N177" s="25"/>
      <c r="O177" s="25"/>
      <c r="P177" s="33"/>
      <c r="Q177" s="25"/>
    </row>
    <row r="178" spans="1:17" ht="15">
      <c r="A178" s="25"/>
      <c r="B178" s="25"/>
      <c r="C178" s="25"/>
      <c r="D178" s="25"/>
      <c r="E178" s="25"/>
      <c r="F178" s="25"/>
      <c r="G178" s="25"/>
      <c r="H178" s="25"/>
      <c r="I178" s="25"/>
      <c r="J178" s="25"/>
      <c r="K178" s="25"/>
      <c r="L178" s="25"/>
      <c r="M178" s="25"/>
      <c r="N178" s="25"/>
      <c r="O178" s="25"/>
      <c r="P178" s="33"/>
      <c r="Q178" s="25"/>
    </row>
    <row r="179" spans="1:17" ht="15">
      <c r="A179" s="25"/>
      <c r="B179" s="25"/>
      <c r="C179" s="25"/>
      <c r="D179" s="25"/>
      <c r="E179" s="25"/>
      <c r="F179" s="25"/>
      <c r="G179" s="25"/>
      <c r="H179" s="25"/>
      <c r="I179" s="25"/>
      <c r="J179" s="25"/>
      <c r="K179" s="25"/>
      <c r="L179" s="25"/>
      <c r="M179" s="25"/>
      <c r="N179" s="25"/>
      <c r="O179" s="54"/>
      <c r="P179" s="33"/>
      <c r="Q179" s="25"/>
    </row>
    <row r="180" spans="1:17" ht="15">
      <c r="A180" s="25"/>
      <c r="B180" s="120" t="s">
        <v>161</v>
      </c>
      <c r="C180" s="25"/>
      <c r="D180" s="25"/>
      <c r="E180" s="25"/>
      <c r="F180" s="25"/>
      <c r="G180" s="25"/>
      <c r="H180" s="25"/>
      <c r="I180" s="25"/>
      <c r="J180" s="25"/>
      <c r="K180" s="25"/>
      <c r="L180" s="25"/>
      <c r="M180" s="25"/>
      <c r="N180" s="25"/>
      <c r="O180" s="54"/>
      <c r="P180" s="33"/>
      <c r="Q180" s="25"/>
    </row>
    <row r="181" spans="1:17" ht="15">
      <c r="A181" s="25"/>
      <c r="B181" s="60"/>
      <c r="C181" s="25"/>
      <c r="D181" s="25"/>
      <c r="E181" s="25"/>
      <c r="F181" s="25"/>
      <c r="G181" s="25"/>
      <c r="H181" s="25"/>
      <c r="I181" s="25"/>
      <c r="J181" s="25"/>
      <c r="K181" s="25"/>
      <c r="L181" s="25"/>
      <c r="M181" s="25"/>
      <c r="N181" s="25"/>
      <c r="O181" s="25"/>
      <c r="P181" s="33"/>
      <c r="Q181" s="25"/>
    </row>
    <row r="182" spans="1:17" ht="15">
      <c r="A182" s="25"/>
      <c r="B182" s="60" t="s">
        <v>162</v>
      </c>
      <c r="C182" s="25"/>
      <c r="D182" s="25"/>
      <c r="E182" s="25"/>
      <c r="F182" s="25"/>
      <c r="G182" s="25"/>
      <c r="H182" s="25"/>
      <c r="I182" s="25"/>
      <c r="J182" s="25"/>
      <c r="K182" s="25"/>
      <c r="L182" s="25"/>
      <c r="M182" s="25"/>
      <c r="N182" s="25"/>
      <c r="O182" s="25"/>
      <c r="P182" s="33"/>
      <c r="Q182" s="25"/>
    </row>
    <row r="183" spans="1:17" ht="15">
      <c r="A183" s="25"/>
      <c r="B183" s="25"/>
      <c r="C183" s="25"/>
      <c r="D183" s="25"/>
      <c r="E183" s="25"/>
      <c r="F183" s="25"/>
      <c r="G183" s="25"/>
      <c r="H183" s="25"/>
      <c r="I183" s="25"/>
      <c r="J183" s="25"/>
      <c r="K183" s="25"/>
      <c r="L183" s="25"/>
      <c r="M183" s="25"/>
      <c r="N183" s="25"/>
      <c r="O183" s="25"/>
      <c r="P183" s="33"/>
      <c r="Q183" s="25"/>
    </row>
    <row r="184" spans="1:17" ht="33">
      <c r="A184" s="25"/>
      <c r="B184" s="121" t="s">
        <v>163</v>
      </c>
      <c r="C184" s="76" t="s">
        <v>164</v>
      </c>
      <c r="D184" s="76" t="s">
        <v>165</v>
      </c>
      <c r="E184" s="76" t="s">
        <v>166</v>
      </c>
      <c r="F184" s="76" t="s">
        <v>167</v>
      </c>
      <c r="G184" s="76" t="s">
        <v>168</v>
      </c>
      <c r="H184" s="76" t="s">
        <v>169</v>
      </c>
      <c r="I184" s="76" t="s">
        <v>113</v>
      </c>
      <c r="J184" s="76" t="s">
        <v>86</v>
      </c>
      <c r="K184" s="76" t="s">
        <v>87</v>
      </c>
      <c r="L184" s="122" t="s">
        <v>126</v>
      </c>
      <c r="M184" s="76" t="s">
        <v>152</v>
      </c>
      <c r="N184" s="55"/>
      <c r="O184" s="25"/>
      <c r="P184" s="33"/>
      <c r="Q184" s="25"/>
    </row>
    <row r="185" spans="1:20" ht="15">
      <c r="A185" s="25"/>
      <c r="B185" s="134" t="s">
        <v>321</v>
      </c>
      <c r="C185" s="111">
        <v>10200</v>
      </c>
      <c r="D185" s="138">
        <v>41759</v>
      </c>
      <c r="E185" s="138">
        <v>41990</v>
      </c>
      <c r="F185" s="113">
        <v>50099872.44</v>
      </c>
      <c r="G185" s="113">
        <v>3896.65611111111</v>
      </c>
      <c r="H185" s="113">
        <v>600085.04</v>
      </c>
      <c r="I185" s="113">
        <v>50699957.48</v>
      </c>
      <c r="J185" s="124">
        <v>0.003433</v>
      </c>
      <c r="K185" s="125">
        <v>0.003448</v>
      </c>
      <c r="L185" s="123" t="s">
        <v>313</v>
      </c>
      <c r="M185" s="352" t="s">
        <v>127</v>
      </c>
      <c r="N185" s="25"/>
      <c r="O185" s="25"/>
      <c r="P185" s="61"/>
      <c r="Q185" s="25"/>
      <c r="S185" s="311"/>
      <c r="T185" s="312"/>
    </row>
    <row r="186" spans="1:20" ht="15">
      <c r="A186" s="25"/>
      <c r="B186" s="134" t="s">
        <v>321</v>
      </c>
      <c r="C186" s="111">
        <v>10000</v>
      </c>
      <c r="D186" s="138">
        <v>41796</v>
      </c>
      <c r="E186" s="138">
        <v>41990</v>
      </c>
      <c r="F186" s="113">
        <v>49387865</v>
      </c>
      <c r="G186" s="113">
        <v>3155.33505555556</v>
      </c>
      <c r="H186" s="113">
        <v>369174.2</v>
      </c>
      <c r="I186" s="113">
        <v>49757039.2</v>
      </c>
      <c r="J186" s="124">
        <v>0.003369</v>
      </c>
      <c r="K186" s="125">
        <v>0.003384</v>
      </c>
      <c r="L186" s="123" t="s">
        <v>315</v>
      </c>
      <c r="M186" s="352"/>
      <c r="N186" s="25"/>
      <c r="O186" s="25"/>
      <c r="P186" s="61"/>
      <c r="Q186" s="25"/>
      <c r="S186" s="311"/>
      <c r="T186" s="312"/>
    </row>
    <row r="187" spans="1:20" ht="15">
      <c r="A187" s="25"/>
      <c r="B187" s="134" t="s">
        <v>321</v>
      </c>
      <c r="C187" s="111">
        <v>10000</v>
      </c>
      <c r="D187" s="138">
        <v>41813</v>
      </c>
      <c r="E187" s="138">
        <v>41990</v>
      </c>
      <c r="F187" s="113">
        <v>49561382</v>
      </c>
      <c r="G187" s="113">
        <v>2478.06780555555</v>
      </c>
      <c r="H187" s="113">
        <v>247806.78</v>
      </c>
      <c r="I187" s="113">
        <v>49809188.78</v>
      </c>
      <c r="J187" s="124">
        <v>0.003373</v>
      </c>
      <c r="K187" s="125">
        <v>0.003388</v>
      </c>
      <c r="L187" s="123" t="s">
        <v>315</v>
      </c>
      <c r="M187" s="352"/>
      <c r="N187" s="25"/>
      <c r="O187" s="25"/>
      <c r="P187" s="61"/>
      <c r="Q187" s="25"/>
      <c r="S187" s="311"/>
      <c r="T187" s="312"/>
    </row>
    <row r="188" spans="1:20" ht="15">
      <c r="A188" s="25"/>
      <c r="B188" s="134" t="s">
        <v>321</v>
      </c>
      <c r="C188" s="111">
        <v>6000</v>
      </c>
      <c r="D188" s="138">
        <v>41849</v>
      </c>
      <c r="E188" s="138">
        <v>41990</v>
      </c>
      <c r="F188" s="113">
        <v>29807370</v>
      </c>
      <c r="G188" s="113">
        <v>1366.17019444444</v>
      </c>
      <c r="H188" s="113">
        <v>87434.9</v>
      </c>
      <c r="I188" s="113">
        <v>29894804.9</v>
      </c>
      <c r="J188" s="124">
        <v>0.002024</v>
      </c>
      <c r="K188" s="125">
        <v>0.002033</v>
      </c>
      <c r="L188" s="123" t="s">
        <v>315</v>
      </c>
      <c r="M188" s="352"/>
      <c r="N188" s="25"/>
      <c r="O188" s="25"/>
      <c r="P188" s="61"/>
      <c r="Q188" s="25"/>
      <c r="S188" s="311"/>
      <c r="T188" s="312"/>
    </row>
    <row r="189" spans="1:20" ht="15">
      <c r="A189" s="25"/>
      <c r="B189" s="134" t="s">
        <v>322</v>
      </c>
      <c r="C189" s="111">
        <v>9130</v>
      </c>
      <c r="D189" s="138">
        <v>41753</v>
      </c>
      <c r="E189" s="138">
        <v>41948</v>
      </c>
      <c r="F189" s="113">
        <v>44997844.1</v>
      </c>
      <c r="G189" s="113">
        <v>3414.42880555556</v>
      </c>
      <c r="H189" s="113">
        <v>532650.89</v>
      </c>
      <c r="I189" s="113">
        <v>45530494.99</v>
      </c>
      <c r="J189" s="124">
        <v>0.003083</v>
      </c>
      <c r="K189" s="125">
        <v>0.003097</v>
      </c>
      <c r="L189" s="123" t="s">
        <v>328</v>
      </c>
      <c r="M189" s="352"/>
      <c r="N189" s="25"/>
      <c r="O189" s="25"/>
      <c r="P189" s="61"/>
      <c r="Q189" s="25"/>
      <c r="S189" s="311"/>
      <c r="T189" s="312"/>
    </row>
    <row r="190" spans="1:20" ht="15">
      <c r="A190" s="25"/>
      <c r="B190" s="134" t="s">
        <v>322</v>
      </c>
      <c r="C190" s="111">
        <v>10000</v>
      </c>
      <c r="D190" s="138">
        <v>41796</v>
      </c>
      <c r="E190" s="138">
        <v>41948</v>
      </c>
      <c r="F190" s="113">
        <v>49529470.03</v>
      </c>
      <c r="G190" s="113">
        <v>3095.59191666667</v>
      </c>
      <c r="H190" s="113">
        <v>362184.26</v>
      </c>
      <c r="I190" s="113">
        <v>49891654.29</v>
      </c>
      <c r="J190" s="124">
        <v>0.003378</v>
      </c>
      <c r="K190" s="125">
        <v>0.003393</v>
      </c>
      <c r="L190" s="123" t="s">
        <v>315</v>
      </c>
      <c r="M190" s="352"/>
      <c r="N190" s="25"/>
      <c r="O190" s="25"/>
      <c r="P190" s="61"/>
      <c r="Q190" s="25"/>
      <c r="S190" s="311"/>
      <c r="T190" s="312"/>
    </row>
    <row r="191" spans="1:20" ht="15">
      <c r="A191" s="25"/>
      <c r="B191" s="134" t="s">
        <v>322</v>
      </c>
      <c r="C191" s="111">
        <v>10000</v>
      </c>
      <c r="D191" s="138">
        <v>41813</v>
      </c>
      <c r="E191" s="138">
        <v>41948</v>
      </c>
      <c r="F191" s="113">
        <v>49627791.56</v>
      </c>
      <c r="G191" s="113">
        <v>2757.09955555556</v>
      </c>
      <c r="H191" s="113">
        <v>275709.96</v>
      </c>
      <c r="I191" s="113">
        <v>49903501.52</v>
      </c>
      <c r="J191" s="124">
        <v>0.003379</v>
      </c>
      <c r="K191" s="125">
        <v>0.003394</v>
      </c>
      <c r="L191" s="123" t="s">
        <v>318</v>
      </c>
      <c r="M191" s="352"/>
      <c r="N191" s="25"/>
      <c r="O191" s="25"/>
      <c r="P191" s="61"/>
      <c r="Q191" s="25"/>
      <c r="S191" s="311"/>
      <c r="T191" s="312"/>
    </row>
    <row r="192" spans="1:20" ht="15">
      <c r="A192" s="25"/>
      <c r="B192" s="134" t="s">
        <v>322</v>
      </c>
      <c r="C192" s="111">
        <v>8355</v>
      </c>
      <c r="D192" s="138">
        <v>41813</v>
      </c>
      <c r="E192" s="138">
        <v>41948</v>
      </c>
      <c r="F192" s="113">
        <v>41489300.07</v>
      </c>
      <c r="G192" s="113">
        <v>2132.08905555556</v>
      </c>
      <c r="H192" s="113">
        <v>211076.81</v>
      </c>
      <c r="I192" s="113">
        <v>41700376.88</v>
      </c>
      <c r="J192" s="124">
        <v>0.002824</v>
      </c>
      <c r="K192" s="125">
        <v>0.002836</v>
      </c>
      <c r="L192" s="123" t="s">
        <v>190</v>
      </c>
      <c r="M192" s="352"/>
      <c r="N192" s="25"/>
      <c r="O192" s="25"/>
      <c r="P192" s="61"/>
      <c r="Q192" s="25"/>
      <c r="S192" s="311"/>
      <c r="T192" s="312"/>
    </row>
    <row r="193" spans="1:20" ht="15">
      <c r="A193" s="25"/>
      <c r="B193" s="134" t="s">
        <v>322</v>
      </c>
      <c r="C193" s="111">
        <v>10000</v>
      </c>
      <c r="D193" s="138">
        <v>41813</v>
      </c>
      <c r="E193" s="138">
        <v>41948</v>
      </c>
      <c r="F193" s="113">
        <v>49683269.16</v>
      </c>
      <c r="G193" s="113">
        <v>2346.15438888889</v>
      </c>
      <c r="H193" s="113">
        <v>234615.44</v>
      </c>
      <c r="I193" s="113">
        <v>49917884.599999994</v>
      </c>
      <c r="J193" s="124">
        <v>0.00338</v>
      </c>
      <c r="K193" s="125">
        <v>0.003395</v>
      </c>
      <c r="L193" s="123" t="s">
        <v>313</v>
      </c>
      <c r="M193" s="352"/>
      <c r="N193" s="25"/>
      <c r="O193" s="25"/>
      <c r="P193" s="61"/>
      <c r="Q193" s="25"/>
      <c r="S193" s="311"/>
      <c r="T193" s="312"/>
    </row>
    <row r="194" spans="1:20" ht="15">
      <c r="A194" s="25"/>
      <c r="B194" s="134" t="s">
        <v>322</v>
      </c>
      <c r="C194" s="111">
        <v>10000</v>
      </c>
      <c r="D194" s="138">
        <v>41815</v>
      </c>
      <c r="E194" s="138">
        <v>41948</v>
      </c>
      <c r="F194" s="113">
        <v>49666050.99</v>
      </c>
      <c r="G194" s="113">
        <v>2510.89480555556</v>
      </c>
      <c r="H194" s="113">
        <v>246067.69</v>
      </c>
      <c r="I194" s="113">
        <v>49912118.68</v>
      </c>
      <c r="J194" s="124">
        <v>0.00338</v>
      </c>
      <c r="K194" s="125">
        <v>0.003395</v>
      </c>
      <c r="L194" s="123" t="s">
        <v>313</v>
      </c>
      <c r="M194" s="352"/>
      <c r="N194" s="25"/>
      <c r="O194" s="25"/>
      <c r="P194" s="61"/>
      <c r="Q194" s="25"/>
      <c r="S194" s="311"/>
      <c r="T194" s="312"/>
    </row>
    <row r="195" spans="1:20" ht="15">
      <c r="A195" s="25"/>
      <c r="B195" s="134" t="s">
        <v>322</v>
      </c>
      <c r="C195" s="111">
        <v>2000</v>
      </c>
      <c r="D195" s="138">
        <v>41849</v>
      </c>
      <c r="E195" s="138">
        <v>41948</v>
      </c>
      <c r="F195" s="113">
        <v>9954829.96</v>
      </c>
      <c r="G195" s="113">
        <v>456.263027777778</v>
      </c>
      <c r="H195" s="113">
        <v>29200.83</v>
      </c>
      <c r="I195" s="113">
        <v>9984030.790000001</v>
      </c>
      <c r="J195" s="124">
        <v>0.000676</v>
      </c>
      <c r="K195" s="125">
        <v>0.000679</v>
      </c>
      <c r="L195" s="123" t="s">
        <v>315</v>
      </c>
      <c r="M195" s="352"/>
      <c r="N195" s="25"/>
      <c r="O195" s="25"/>
      <c r="P195" s="61"/>
      <c r="Q195" s="25"/>
      <c r="S195" s="311"/>
      <c r="T195" s="312"/>
    </row>
    <row r="196" spans="1:20" ht="15">
      <c r="A196" s="25"/>
      <c r="B196" s="134" t="s">
        <v>324</v>
      </c>
      <c r="C196" s="111">
        <v>8000</v>
      </c>
      <c r="D196" s="138">
        <v>41815</v>
      </c>
      <c r="E196" s="138">
        <v>41995</v>
      </c>
      <c r="F196" s="113">
        <v>39633391.13</v>
      </c>
      <c r="G196" s="113">
        <v>2036.71594444444</v>
      </c>
      <c r="H196" s="113">
        <v>199598.16</v>
      </c>
      <c r="I196" s="113">
        <v>39832989.29</v>
      </c>
      <c r="J196" s="124">
        <v>0.002697</v>
      </c>
      <c r="K196" s="125">
        <v>0.002709</v>
      </c>
      <c r="L196" s="123" t="s">
        <v>315</v>
      </c>
      <c r="M196" s="352"/>
      <c r="N196" s="25"/>
      <c r="O196" s="25"/>
      <c r="P196" s="61"/>
      <c r="Q196" s="25"/>
      <c r="S196" s="311"/>
      <c r="T196" s="312"/>
    </row>
    <row r="197" spans="1:17" ht="15">
      <c r="A197" s="25"/>
      <c r="B197" s="134" t="s">
        <v>324</v>
      </c>
      <c r="C197" s="111">
        <v>1400</v>
      </c>
      <c r="D197" s="138">
        <v>41849</v>
      </c>
      <c r="E197" s="138">
        <v>41995</v>
      </c>
      <c r="F197" s="113">
        <v>6953469.7</v>
      </c>
      <c r="G197" s="113">
        <v>318.700694444444</v>
      </c>
      <c r="H197" s="113">
        <v>20396.84</v>
      </c>
      <c r="I197" s="113">
        <v>6973866.54</v>
      </c>
      <c r="J197" s="124">
        <v>0.000472</v>
      </c>
      <c r="K197" s="125">
        <v>0.000474</v>
      </c>
      <c r="L197" s="123" t="s">
        <v>315</v>
      </c>
      <c r="M197" s="352"/>
      <c r="N197" s="25"/>
      <c r="O197" s="25"/>
      <c r="P197" s="61"/>
      <c r="Q197" s="25"/>
    </row>
    <row r="198" spans="1:17" ht="15">
      <c r="A198" s="25"/>
      <c r="B198" s="134" t="s">
        <v>331</v>
      </c>
      <c r="C198" s="111">
        <v>2187</v>
      </c>
      <c r="D198" s="138">
        <v>41858</v>
      </c>
      <c r="E198" s="138">
        <v>42030</v>
      </c>
      <c r="F198" s="113">
        <v>10842298.35</v>
      </c>
      <c r="G198" s="113">
        <v>542.114916666667</v>
      </c>
      <c r="H198" s="113">
        <v>29274.21</v>
      </c>
      <c r="I198" s="113">
        <v>10871572.56</v>
      </c>
      <c r="J198" s="124">
        <v>0.000736</v>
      </c>
      <c r="K198" s="125">
        <v>0.000739</v>
      </c>
      <c r="L198" s="123" t="s">
        <v>328</v>
      </c>
      <c r="M198" s="352"/>
      <c r="N198" s="25"/>
      <c r="O198" s="25"/>
      <c r="P198" s="61"/>
      <c r="Q198" s="25"/>
    </row>
    <row r="199" spans="1:17" ht="15">
      <c r="A199" s="25"/>
      <c r="B199" s="134" t="s">
        <v>326</v>
      </c>
      <c r="C199" s="111">
        <v>5000</v>
      </c>
      <c r="D199" s="138">
        <v>41850</v>
      </c>
      <c r="E199" s="138">
        <v>42093</v>
      </c>
      <c r="F199" s="113">
        <v>24718687.6</v>
      </c>
      <c r="G199" s="113">
        <v>1167.27136111111</v>
      </c>
      <c r="H199" s="113">
        <v>71203.55</v>
      </c>
      <c r="I199" s="113">
        <v>24789891.150000002</v>
      </c>
      <c r="J199" s="124">
        <v>0.001679</v>
      </c>
      <c r="K199" s="125">
        <v>0.001686</v>
      </c>
      <c r="L199" s="176" t="s">
        <v>315</v>
      </c>
      <c r="M199" s="352"/>
      <c r="N199" s="25"/>
      <c r="O199" s="25"/>
      <c r="P199" s="61"/>
      <c r="Q199" s="25"/>
    </row>
    <row r="200" spans="1:17" ht="15">
      <c r="A200" s="25"/>
      <c r="B200" s="134" t="s">
        <v>327</v>
      </c>
      <c r="C200" s="111">
        <v>11866</v>
      </c>
      <c r="D200" s="138">
        <v>41850</v>
      </c>
      <c r="E200" s="138">
        <v>42151</v>
      </c>
      <c r="F200" s="113">
        <v>58498508.44</v>
      </c>
      <c r="G200" s="113">
        <v>2762.43041666667</v>
      </c>
      <c r="H200" s="113">
        <v>174033.12</v>
      </c>
      <c r="I200" s="113">
        <v>58672541.559999995</v>
      </c>
      <c r="J200" s="124">
        <v>0.003973</v>
      </c>
      <c r="K200" s="125">
        <v>0.00399</v>
      </c>
      <c r="L200" s="176" t="s">
        <v>313</v>
      </c>
      <c r="M200" s="352"/>
      <c r="N200" s="25"/>
      <c r="O200" s="25"/>
      <c r="P200" s="61"/>
      <c r="Q200" s="25"/>
    </row>
    <row r="201" spans="1:17" ht="15">
      <c r="A201" s="25"/>
      <c r="B201" s="134" t="s">
        <v>332</v>
      </c>
      <c r="C201" s="111">
        <v>5600</v>
      </c>
      <c r="D201" s="138">
        <v>41859</v>
      </c>
      <c r="E201" s="138">
        <v>42164</v>
      </c>
      <c r="F201" s="113">
        <v>27544934.72</v>
      </c>
      <c r="G201" s="113">
        <v>1492.01730555556</v>
      </c>
      <c r="H201" s="113">
        <v>80568.94</v>
      </c>
      <c r="I201" s="113">
        <v>27625503.66</v>
      </c>
      <c r="J201" s="124">
        <v>0.001871</v>
      </c>
      <c r="K201" s="125">
        <v>0.001879</v>
      </c>
      <c r="L201" s="176" t="s">
        <v>315</v>
      </c>
      <c r="M201" s="352"/>
      <c r="N201" s="25"/>
      <c r="O201" s="25"/>
      <c r="P201" s="61"/>
      <c r="Q201" s="25"/>
    </row>
    <row r="202" spans="1:20" ht="15">
      <c r="A202" s="25"/>
      <c r="B202" s="134" t="s">
        <v>333</v>
      </c>
      <c r="C202" s="111">
        <v>8169</v>
      </c>
      <c r="D202" s="138">
        <v>41858</v>
      </c>
      <c r="E202" s="138">
        <v>42226</v>
      </c>
      <c r="F202" s="113">
        <v>39998773.29</v>
      </c>
      <c r="G202" s="113">
        <v>2324.79863888889</v>
      </c>
      <c r="H202" s="113">
        <v>118564.73</v>
      </c>
      <c r="I202" s="113">
        <v>40117338.019999996</v>
      </c>
      <c r="J202" s="124">
        <v>0.002716</v>
      </c>
      <c r="K202" s="125">
        <v>0.002728</v>
      </c>
      <c r="L202" s="176" t="s">
        <v>328</v>
      </c>
      <c r="M202" s="353"/>
      <c r="N202" s="25"/>
      <c r="O202" s="25"/>
      <c r="P202" s="61"/>
      <c r="Q202" s="25"/>
      <c r="S202" s="311"/>
      <c r="T202" s="312"/>
    </row>
    <row r="203" spans="1:18" ht="15">
      <c r="A203" s="25"/>
      <c r="B203" s="109" t="s">
        <v>2</v>
      </c>
      <c r="C203" s="100"/>
      <c r="D203" s="100"/>
      <c r="E203" s="100"/>
      <c r="F203" s="100"/>
      <c r="G203" s="100"/>
      <c r="H203" s="100"/>
      <c r="I203" s="110">
        <v>685884754.89</v>
      </c>
      <c r="J203" s="70">
        <v>0.046443</v>
      </c>
      <c r="K203" s="70">
        <v>0.046647</v>
      </c>
      <c r="L203" s="100"/>
      <c r="M203" s="100"/>
      <c r="N203" s="25"/>
      <c r="O203" s="25"/>
      <c r="P203" s="61"/>
      <c r="Q203" s="132"/>
      <c r="R203" s="21"/>
    </row>
    <row r="204" spans="1:17" ht="15">
      <c r="A204" s="335"/>
      <c r="B204" s="335"/>
      <c r="C204" s="335"/>
      <c r="D204" s="335"/>
      <c r="E204" s="335"/>
      <c r="F204" s="335"/>
      <c r="G204" s="335"/>
      <c r="H204" s="335"/>
      <c r="I204" s="338"/>
      <c r="J204" s="340"/>
      <c r="K204" s="340"/>
      <c r="L204" s="335"/>
      <c r="M204" s="335"/>
      <c r="N204" s="25"/>
      <c r="O204" s="25"/>
      <c r="P204" s="33"/>
      <c r="Q204" s="25"/>
    </row>
    <row r="205" spans="1:17" ht="15">
      <c r="A205" s="335"/>
      <c r="B205" s="335"/>
      <c r="C205" s="335"/>
      <c r="D205" s="335"/>
      <c r="E205" s="335"/>
      <c r="F205" s="335"/>
      <c r="G205" s="335"/>
      <c r="H205" s="335"/>
      <c r="I205" s="343"/>
      <c r="J205" s="342"/>
      <c r="K205" s="342"/>
      <c r="L205" s="335"/>
      <c r="M205" s="335"/>
      <c r="N205" s="25"/>
      <c r="O205" s="56"/>
      <c r="P205" s="61"/>
      <c r="Q205" s="25"/>
    </row>
    <row r="206" spans="1:17" ht="15">
      <c r="A206" s="25"/>
      <c r="B206" s="60" t="s">
        <v>281</v>
      </c>
      <c r="C206" s="25"/>
      <c r="D206" s="25"/>
      <c r="E206" s="25"/>
      <c r="F206" s="25"/>
      <c r="G206" s="25"/>
      <c r="H206" s="25"/>
      <c r="I206" s="25"/>
      <c r="J206" s="56"/>
      <c r="K206" s="133"/>
      <c r="L206" s="25"/>
      <c r="M206" s="25"/>
      <c r="N206" s="25"/>
      <c r="O206" s="56"/>
      <c r="P206" s="61"/>
      <c r="Q206" s="25"/>
    </row>
    <row r="207" spans="1:17" ht="15">
      <c r="A207" s="25"/>
      <c r="B207" s="25"/>
      <c r="C207" s="25"/>
      <c r="D207" s="25"/>
      <c r="E207" s="25"/>
      <c r="F207" s="25"/>
      <c r="G207" s="25"/>
      <c r="H207" s="25"/>
      <c r="I207" s="25"/>
      <c r="J207" s="56"/>
      <c r="K207" s="133"/>
      <c r="L207" s="25"/>
      <c r="M207" s="25"/>
      <c r="N207" s="25"/>
      <c r="O207" s="56"/>
      <c r="P207" s="61"/>
      <c r="Q207" s="25"/>
    </row>
    <row r="208" spans="1:17" ht="33">
      <c r="A208" s="25"/>
      <c r="B208" s="76" t="s">
        <v>33</v>
      </c>
      <c r="C208" s="76" t="s">
        <v>282</v>
      </c>
      <c r="D208" s="76" t="s">
        <v>35</v>
      </c>
      <c r="E208" s="76" t="s">
        <v>283</v>
      </c>
      <c r="F208" s="76" t="s">
        <v>165</v>
      </c>
      <c r="G208" s="76" t="s">
        <v>284</v>
      </c>
      <c r="H208" s="76" t="s">
        <v>166</v>
      </c>
      <c r="I208" s="76" t="s">
        <v>285</v>
      </c>
      <c r="J208" s="76" t="s">
        <v>286</v>
      </c>
      <c r="K208" s="76" t="s">
        <v>112</v>
      </c>
      <c r="L208" s="76" t="s">
        <v>287</v>
      </c>
      <c r="M208" s="76" t="s">
        <v>288</v>
      </c>
      <c r="N208" s="76" t="s">
        <v>113</v>
      </c>
      <c r="O208" s="76" t="s">
        <v>289</v>
      </c>
      <c r="P208" s="76" t="s">
        <v>290</v>
      </c>
      <c r="Q208" s="76" t="s">
        <v>152</v>
      </c>
    </row>
    <row r="209" spans="1:20" ht="15">
      <c r="A209" s="25"/>
      <c r="B209" s="176" t="s">
        <v>291</v>
      </c>
      <c r="C209" s="134" t="s">
        <v>330</v>
      </c>
      <c r="D209" s="300">
        <v>41891</v>
      </c>
      <c r="E209" s="296">
        <v>3000</v>
      </c>
      <c r="F209" s="300">
        <v>41858</v>
      </c>
      <c r="G209" s="300">
        <v>41759</v>
      </c>
      <c r="H209" s="300">
        <v>42124</v>
      </c>
      <c r="I209" s="305">
        <v>31365692.58</v>
      </c>
      <c r="J209" s="305">
        <v>4931.51</v>
      </c>
      <c r="K209" s="305">
        <v>759452.06</v>
      </c>
      <c r="L209" s="298">
        <v>0</v>
      </c>
      <c r="M209" s="108">
        <v>10237.43</v>
      </c>
      <c r="N209" s="113">
        <v>31471742.06</v>
      </c>
      <c r="O209" s="124">
        <v>0.002131002002299012</v>
      </c>
      <c r="P209" s="293">
        <v>0.00214</v>
      </c>
      <c r="Q209" s="349" t="s">
        <v>292</v>
      </c>
      <c r="S209" s="311"/>
      <c r="T209" s="312"/>
    </row>
    <row r="210" spans="1:20" ht="15">
      <c r="A210" s="25"/>
      <c r="B210" s="176" t="s">
        <v>291</v>
      </c>
      <c r="C210" s="134" t="s">
        <v>320</v>
      </c>
      <c r="D210" s="300">
        <v>41848</v>
      </c>
      <c r="E210" s="296">
        <v>4000</v>
      </c>
      <c r="F210" s="300">
        <v>41732</v>
      </c>
      <c r="G210" s="300">
        <v>41572</v>
      </c>
      <c r="H210" s="300">
        <v>41937</v>
      </c>
      <c r="I210" s="305">
        <v>41853563.12</v>
      </c>
      <c r="J210" s="305">
        <v>6849.32</v>
      </c>
      <c r="K210" s="305">
        <v>2335616.44</v>
      </c>
      <c r="L210" s="298">
        <v>0</v>
      </c>
      <c r="M210" s="108">
        <v>10102.33</v>
      </c>
      <c r="N210" s="113">
        <v>42744936.44</v>
      </c>
      <c r="O210" s="124">
        <v>0.0028943280282395655</v>
      </c>
      <c r="P210" s="293">
        <v>0.002907</v>
      </c>
      <c r="Q210" s="349"/>
      <c r="S210" s="311"/>
      <c r="T210" s="312"/>
    </row>
    <row r="211" spans="1:20" ht="15">
      <c r="A211" s="25"/>
      <c r="B211" s="176" t="s">
        <v>291</v>
      </c>
      <c r="C211" s="134" t="s">
        <v>320</v>
      </c>
      <c r="D211" s="300">
        <v>41848</v>
      </c>
      <c r="E211" s="296">
        <v>3000</v>
      </c>
      <c r="F211" s="300">
        <v>41796</v>
      </c>
      <c r="G211" s="300">
        <v>41572</v>
      </c>
      <c r="H211" s="300">
        <v>41937</v>
      </c>
      <c r="I211" s="305">
        <v>31613946.76</v>
      </c>
      <c r="J211" s="305">
        <v>5136.99</v>
      </c>
      <c r="K211" s="305">
        <v>1751712.33</v>
      </c>
      <c r="L211" s="298"/>
      <c r="M211" s="108">
        <v>10102.33</v>
      </c>
      <c r="N211" s="113">
        <v>32058702.33</v>
      </c>
      <c r="O211" s="124">
        <v>0.002170746021179674</v>
      </c>
      <c r="P211" s="293">
        <v>0.00218</v>
      </c>
      <c r="Q211" s="349"/>
      <c r="S211" s="311"/>
      <c r="T211" s="312"/>
    </row>
    <row r="212" spans="1:20" ht="15">
      <c r="A212" s="25"/>
      <c r="B212" s="176" t="s">
        <v>291</v>
      </c>
      <c r="C212" s="134" t="s">
        <v>320</v>
      </c>
      <c r="D212" s="300">
        <v>41848</v>
      </c>
      <c r="E212" s="296">
        <v>5000</v>
      </c>
      <c r="F212" s="300">
        <v>41815</v>
      </c>
      <c r="G212" s="300">
        <v>41572</v>
      </c>
      <c r="H212" s="300">
        <v>41937</v>
      </c>
      <c r="I212" s="305">
        <v>52801176.9</v>
      </c>
      <c r="J212" s="305">
        <v>8561.65</v>
      </c>
      <c r="K212" s="305">
        <v>2919520.55</v>
      </c>
      <c r="L212" s="298">
        <v>0</v>
      </c>
      <c r="M212" s="108">
        <v>10102.33</v>
      </c>
      <c r="N212" s="113">
        <v>53431170.55</v>
      </c>
      <c r="O212" s="124">
        <v>0.0036179100352994567</v>
      </c>
      <c r="P212" s="293">
        <v>0.003634</v>
      </c>
      <c r="Q212" s="349"/>
      <c r="S212" s="311"/>
      <c r="T212" s="312"/>
    </row>
    <row r="213" spans="1:20" ht="15">
      <c r="A213" s="25"/>
      <c r="B213" s="176" t="s">
        <v>291</v>
      </c>
      <c r="C213" s="134" t="s">
        <v>320</v>
      </c>
      <c r="D213" s="300">
        <v>41848</v>
      </c>
      <c r="E213" s="296">
        <v>4500</v>
      </c>
      <c r="F213" s="300">
        <v>41849</v>
      </c>
      <c r="G213" s="300">
        <v>41572</v>
      </c>
      <c r="H213" s="300">
        <v>41937</v>
      </c>
      <c r="I213" s="305">
        <v>47634490.56</v>
      </c>
      <c r="J213" s="305">
        <v>7705.48</v>
      </c>
      <c r="K213" s="305">
        <v>2627568.5</v>
      </c>
      <c r="L213" s="298">
        <v>0</v>
      </c>
      <c r="M213" s="108">
        <v>10102.33</v>
      </c>
      <c r="N213" s="113">
        <v>48088053.5</v>
      </c>
      <c r="O213" s="124">
        <v>0.0032561190321080693</v>
      </c>
      <c r="P213" s="293">
        <v>0.003271</v>
      </c>
      <c r="Q213" s="349"/>
      <c r="S213" s="311"/>
      <c r="T213" s="312"/>
    </row>
    <row r="214" spans="1:17" ht="15">
      <c r="A214" s="25"/>
      <c r="B214" s="297" t="s">
        <v>2</v>
      </c>
      <c r="C214" s="134"/>
      <c r="D214" s="292"/>
      <c r="E214" s="302"/>
      <c r="F214" s="292"/>
      <c r="G214" s="292"/>
      <c r="H214" s="292"/>
      <c r="I214" s="299"/>
      <c r="J214" s="299"/>
      <c r="K214" s="299"/>
      <c r="L214" s="295"/>
      <c r="M214" s="304"/>
      <c r="N214" s="301">
        <v>207794604.88</v>
      </c>
      <c r="O214" s="294">
        <v>0.014070105119125778</v>
      </c>
      <c r="P214" s="303">
        <v>0.014131999999999999</v>
      </c>
      <c r="Q214" s="299"/>
    </row>
    <row r="215" spans="1:17" ht="15">
      <c r="A215" s="25"/>
      <c r="B215" s="25"/>
      <c r="C215" s="25"/>
      <c r="D215" s="25"/>
      <c r="E215" s="25"/>
      <c r="F215" s="25"/>
      <c r="G215" s="25"/>
      <c r="H215" s="25"/>
      <c r="I215" s="25"/>
      <c r="J215" s="56"/>
      <c r="K215" s="133"/>
      <c r="L215" s="25"/>
      <c r="M215" s="25"/>
      <c r="N215" s="133"/>
      <c r="O215" s="49"/>
      <c r="P215" s="334"/>
      <c r="Q215" s="25"/>
    </row>
    <row r="216" spans="1:17" ht="15">
      <c r="A216" s="25"/>
      <c r="B216" s="120" t="s">
        <v>69</v>
      </c>
      <c r="C216" s="120"/>
      <c r="D216" s="120"/>
      <c r="E216" s="120"/>
      <c r="F216" s="120"/>
      <c r="G216" s="120"/>
      <c r="H216" s="120"/>
      <c r="I216" s="120"/>
      <c r="J216" s="120"/>
      <c r="K216" s="25"/>
      <c r="L216" s="25"/>
      <c r="M216" s="25"/>
      <c r="N216" s="133"/>
      <c r="O216" s="25"/>
      <c r="P216" s="33"/>
      <c r="Q216" s="25"/>
    </row>
    <row r="217" spans="1:17" ht="15">
      <c r="A217" s="25"/>
      <c r="B217" s="34"/>
      <c r="C217" s="34"/>
      <c r="D217" s="34"/>
      <c r="E217" s="34"/>
      <c r="F217" s="34"/>
      <c r="G217" s="34"/>
      <c r="H217" s="34"/>
      <c r="I217" s="34"/>
      <c r="J217" s="34"/>
      <c r="K217" s="25"/>
      <c r="L217" s="25"/>
      <c r="M217" s="25"/>
      <c r="N217" s="25"/>
      <c r="O217" s="25"/>
      <c r="P217" s="33"/>
      <c r="Q217" s="25"/>
    </row>
    <row r="218" spans="1:17" ht="33">
      <c r="A218" s="36"/>
      <c r="B218" s="75" t="s">
        <v>70</v>
      </c>
      <c r="C218" s="75" t="s">
        <v>71</v>
      </c>
      <c r="D218" s="75" t="s">
        <v>72</v>
      </c>
      <c r="E218" s="75" t="s">
        <v>73</v>
      </c>
      <c r="F218" s="75" t="s">
        <v>111</v>
      </c>
      <c r="G218" s="75" t="s">
        <v>112</v>
      </c>
      <c r="H218" s="75" t="s">
        <v>113</v>
      </c>
      <c r="I218" s="75" t="s">
        <v>86</v>
      </c>
      <c r="J218" s="75" t="s">
        <v>87</v>
      </c>
      <c r="K218" s="75" t="s">
        <v>152</v>
      </c>
      <c r="L218" s="36"/>
      <c r="M218" s="62"/>
      <c r="N218" s="36"/>
      <c r="O218" s="36"/>
      <c r="P218" s="57"/>
      <c r="Q218" s="36"/>
    </row>
    <row r="219" spans="1:22" ht="15">
      <c r="A219" s="25"/>
      <c r="B219" s="176" t="s">
        <v>323</v>
      </c>
      <c r="C219" s="138">
        <v>41871</v>
      </c>
      <c r="D219" s="138">
        <v>42055</v>
      </c>
      <c r="E219" s="126">
        <v>25000000</v>
      </c>
      <c r="F219" s="126">
        <v>1076.39</v>
      </c>
      <c r="G219" s="126">
        <v>45208.33</v>
      </c>
      <c r="H219" s="126">
        <v>25045208.33</v>
      </c>
      <c r="I219" s="83">
        <v>0.001696</v>
      </c>
      <c r="J219" s="84">
        <v>0.001703</v>
      </c>
      <c r="K219" s="344" t="s">
        <v>340</v>
      </c>
      <c r="L219" s="26"/>
      <c r="M219" s="62"/>
      <c r="N219" s="25"/>
      <c r="O219" s="62"/>
      <c r="P219" s="63"/>
      <c r="Q219" s="43"/>
      <c r="S219" s="311"/>
      <c r="T219" s="312"/>
      <c r="V219" s="332"/>
    </row>
    <row r="220" spans="1:22" ht="15">
      <c r="A220" s="25"/>
      <c r="B220" s="123" t="s">
        <v>323</v>
      </c>
      <c r="C220" s="138">
        <v>41905</v>
      </c>
      <c r="D220" s="138">
        <v>41915</v>
      </c>
      <c r="E220" s="126">
        <v>55500000</v>
      </c>
      <c r="F220" s="126">
        <v>3931.25</v>
      </c>
      <c r="G220" s="126">
        <v>31450</v>
      </c>
      <c r="H220" s="126">
        <v>55531450</v>
      </c>
      <c r="I220" s="83">
        <v>0.00376</v>
      </c>
      <c r="J220" s="84">
        <v>0.003777</v>
      </c>
      <c r="K220" s="344"/>
      <c r="L220" s="26"/>
      <c r="M220" s="62"/>
      <c r="N220" s="25"/>
      <c r="O220" s="62"/>
      <c r="P220" s="63"/>
      <c r="Q220" s="43"/>
      <c r="S220" s="311"/>
      <c r="T220" s="312"/>
      <c r="V220" s="332"/>
    </row>
    <row r="221" spans="1:22" ht="15">
      <c r="A221" s="25"/>
      <c r="B221" s="176" t="s">
        <v>328</v>
      </c>
      <c r="C221" s="138">
        <v>41907</v>
      </c>
      <c r="D221" s="138">
        <v>41914</v>
      </c>
      <c r="E221" s="126">
        <v>40500000</v>
      </c>
      <c r="F221" s="126">
        <v>2812.5</v>
      </c>
      <c r="G221" s="126">
        <v>16875</v>
      </c>
      <c r="H221" s="126">
        <v>40516875</v>
      </c>
      <c r="I221" s="83">
        <v>0.002743</v>
      </c>
      <c r="J221" s="84">
        <v>0.002756</v>
      </c>
      <c r="K221" s="344"/>
      <c r="L221" s="26"/>
      <c r="M221" s="62"/>
      <c r="N221" s="25"/>
      <c r="O221" s="62"/>
      <c r="P221" s="63"/>
      <c r="Q221" s="43"/>
      <c r="S221" s="311"/>
      <c r="T221" s="312"/>
      <c r="V221" s="332"/>
    </row>
    <row r="222" spans="1:22" ht="15">
      <c r="A222" s="25"/>
      <c r="B222" s="123" t="s">
        <v>190</v>
      </c>
      <c r="C222" s="138">
        <v>41908</v>
      </c>
      <c r="D222" s="138">
        <v>41918</v>
      </c>
      <c r="E222" s="126">
        <v>60600000</v>
      </c>
      <c r="F222" s="126">
        <v>4292.5</v>
      </c>
      <c r="G222" s="126">
        <v>21462.5</v>
      </c>
      <c r="H222" s="126">
        <v>60621462.5</v>
      </c>
      <c r="I222" s="83">
        <v>0.004105</v>
      </c>
      <c r="J222" s="84">
        <v>0.004123</v>
      </c>
      <c r="K222" s="344"/>
      <c r="L222" s="26"/>
      <c r="M222" s="62"/>
      <c r="N222" s="25"/>
      <c r="O222" s="62"/>
      <c r="P222" s="63"/>
      <c r="Q222" s="43"/>
      <c r="S222" s="311"/>
      <c r="T222" s="312"/>
      <c r="V222" s="332"/>
    </row>
    <row r="223" spans="1:22" ht="15">
      <c r="A223" s="25"/>
      <c r="B223" s="123" t="s">
        <v>315</v>
      </c>
      <c r="C223" s="138">
        <v>41911</v>
      </c>
      <c r="D223" s="138">
        <v>41919</v>
      </c>
      <c r="E223" s="126">
        <v>56900000</v>
      </c>
      <c r="F223" s="126">
        <v>4899.72</v>
      </c>
      <c r="G223" s="126">
        <v>9799.44</v>
      </c>
      <c r="H223" s="126">
        <v>56909799.44</v>
      </c>
      <c r="I223" s="83">
        <v>0.003853</v>
      </c>
      <c r="J223" s="84">
        <v>0.003871</v>
      </c>
      <c r="K223" s="344"/>
      <c r="L223" s="26"/>
      <c r="M223" s="62"/>
      <c r="N223" s="25"/>
      <c r="O223" s="62"/>
      <c r="P223" s="63"/>
      <c r="Q223" s="43"/>
      <c r="S223" s="311"/>
      <c r="T223" s="312"/>
      <c r="V223" s="332"/>
    </row>
    <row r="224" spans="1:22" ht="15">
      <c r="A224" s="25"/>
      <c r="B224" s="175" t="s">
        <v>323</v>
      </c>
      <c r="C224" s="138">
        <v>41912</v>
      </c>
      <c r="D224" s="138">
        <v>41920</v>
      </c>
      <c r="E224" s="126">
        <v>60900000</v>
      </c>
      <c r="F224" s="126">
        <v>5075</v>
      </c>
      <c r="G224" s="126">
        <v>5075</v>
      </c>
      <c r="H224" s="126">
        <v>60905075</v>
      </c>
      <c r="I224" s="83">
        <v>0.004124</v>
      </c>
      <c r="J224" s="84">
        <v>0.004142</v>
      </c>
      <c r="K224" s="344"/>
      <c r="L224" s="26"/>
      <c r="M224" s="62"/>
      <c r="N224" s="25"/>
      <c r="O224" s="62"/>
      <c r="P224" s="63"/>
      <c r="Q224" s="43"/>
      <c r="S224" s="311"/>
      <c r="T224" s="312"/>
      <c r="V224" s="332"/>
    </row>
    <row r="225" spans="1:22" ht="15">
      <c r="A225" s="25"/>
      <c r="B225" s="127" t="s">
        <v>328</v>
      </c>
      <c r="C225" s="138">
        <v>41912</v>
      </c>
      <c r="D225" s="138">
        <v>41913</v>
      </c>
      <c r="E225" s="126">
        <v>9384547.28</v>
      </c>
      <c r="F225" s="126">
        <v>716.88</v>
      </c>
      <c r="G225" s="126">
        <v>716.88</v>
      </c>
      <c r="H225" s="126">
        <v>9385264.16</v>
      </c>
      <c r="I225" s="83">
        <v>0.000635</v>
      </c>
      <c r="J225" s="84">
        <v>0.000638</v>
      </c>
      <c r="K225" s="344"/>
      <c r="L225" s="26"/>
      <c r="M225" s="26"/>
      <c r="N225" s="25"/>
      <c r="O225" s="62"/>
      <c r="P225" s="64"/>
      <c r="Q225" s="43"/>
      <c r="S225" s="311"/>
      <c r="T225" s="312"/>
      <c r="U225" s="2"/>
      <c r="V225" s="332"/>
    </row>
    <row r="226" spans="1:22" ht="15">
      <c r="A226" s="25"/>
      <c r="B226" s="127" t="s">
        <v>328</v>
      </c>
      <c r="C226" s="138">
        <v>41912</v>
      </c>
      <c r="D226" s="138">
        <v>41913</v>
      </c>
      <c r="E226" s="126">
        <v>24321322.48</v>
      </c>
      <c r="F226" s="126">
        <v>2195.67</v>
      </c>
      <c r="G226" s="126">
        <v>2195.67</v>
      </c>
      <c r="H226" s="126">
        <v>24323518.150000002</v>
      </c>
      <c r="I226" s="83">
        <v>0.001647</v>
      </c>
      <c r="J226" s="84">
        <v>0.001654</v>
      </c>
      <c r="K226" s="345"/>
      <c r="L226" s="26"/>
      <c r="M226" s="26"/>
      <c r="N226" s="25"/>
      <c r="O226" s="62"/>
      <c r="P226" s="64"/>
      <c r="Q226" s="43"/>
      <c r="S226" s="311"/>
      <c r="T226" s="312"/>
      <c r="U226" s="2"/>
      <c r="V226" s="332"/>
    </row>
    <row r="227" spans="1:19" ht="15">
      <c r="A227" s="25"/>
      <c r="B227" s="313" t="s">
        <v>97</v>
      </c>
      <c r="C227" s="313"/>
      <c r="D227" s="313"/>
      <c r="E227" s="313"/>
      <c r="F227" s="313"/>
      <c r="G227" s="313"/>
      <c r="H227" s="177">
        <v>333238652.58</v>
      </c>
      <c r="I227" s="128">
        <v>0.022562999999999996</v>
      </c>
      <c r="J227" s="128">
        <v>0.022664</v>
      </c>
      <c r="K227" s="100"/>
      <c r="L227" s="25"/>
      <c r="M227" s="25"/>
      <c r="N227" s="25"/>
      <c r="O227" s="25"/>
      <c r="P227" s="33"/>
      <c r="Q227" s="132"/>
      <c r="R227" s="21"/>
      <c r="S227" s="306"/>
    </row>
    <row r="228" spans="1:17" ht="15">
      <c r="A228" s="25"/>
      <c r="B228" s="25"/>
      <c r="C228" s="25"/>
      <c r="D228" s="25"/>
      <c r="E228" s="25"/>
      <c r="F228" s="25"/>
      <c r="G228" s="25"/>
      <c r="H228" s="331"/>
      <c r="I228" s="49"/>
      <c r="J228" s="49"/>
      <c r="K228" s="25"/>
      <c r="L228" s="25"/>
      <c r="M228" s="25"/>
      <c r="N228" s="25"/>
      <c r="O228" s="25"/>
      <c r="P228" s="33"/>
      <c r="Q228" s="25"/>
    </row>
    <row r="229" spans="1:17" ht="15">
      <c r="A229" s="65"/>
      <c r="B229" s="65"/>
      <c r="C229" s="65"/>
      <c r="D229" s="65"/>
      <c r="E229" s="65"/>
      <c r="F229" s="25"/>
      <c r="G229" s="25"/>
      <c r="H229" s="25"/>
      <c r="I229" s="65"/>
      <c r="J229" s="65"/>
      <c r="K229" s="65"/>
      <c r="L229" s="65"/>
      <c r="M229" s="25"/>
      <c r="N229" s="65"/>
      <c r="O229" s="66"/>
      <c r="P229" s="33"/>
      <c r="Q229" s="183"/>
    </row>
    <row r="230" spans="1:17" ht="15">
      <c r="A230" s="25"/>
      <c r="B230" s="25"/>
      <c r="C230" s="25"/>
      <c r="D230" s="25"/>
      <c r="E230" s="25"/>
      <c r="F230" s="25"/>
      <c r="G230" s="25"/>
      <c r="H230" s="133"/>
      <c r="I230" s="25"/>
      <c r="J230" s="43"/>
      <c r="K230" s="25"/>
      <c r="L230" s="25"/>
      <c r="M230" s="25"/>
      <c r="N230" s="25"/>
      <c r="O230" s="49"/>
      <c r="P230" s="33"/>
      <c r="Q230" s="25"/>
    </row>
    <row r="231" spans="1:17" ht="15">
      <c r="A231" s="25"/>
      <c r="B231" s="120" t="s">
        <v>108</v>
      </c>
      <c r="C231" s="120"/>
      <c r="D231" s="120"/>
      <c r="E231" s="120"/>
      <c r="F231" s="25"/>
      <c r="G231" s="25"/>
      <c r="H231" s="25"/>
      <c r="I231" s="25"/>
      <c r="J231" s="26"/>
      <c r="K231" s="25"/>
      <c r="L231" s="25"/>
      <c r="M231" s="25"/>
      <c r="N231" s="25"/>
      <c r="O231" s="49"/>
      <c r="P231" s="33"/>
      <c r="Q231" s="25"/>
    </row>
    <row r="232" spans="1:17" ht="22.5">
      <c r="A232" s="25"/>
      <c r="B232" s="129"/>
      <c r="C232" s="76" t="s">
        <v>185</v>
      </c>
      <c r="D232" s="76" t="s">
        <v>306</v>
      </c>
      <c r="E232" s="76" t="s">
        <v>338</v>
      </c>
      <c r="F232" s="25"/>
      <c r="G232" s="25"/>
      <c r="H232" s="25"/>
      <c r="I232" s="25"/>
      <c r="J232" s="26"/>
      <c r="K232" s="25"/>
      <c r="L232" s="25"/>
      <c r="M232" s="25"/>
      <c r="N232" s="25"/>
      <c r="O232" s="25"/>
      <c r="P232" s="33"/>
      <c r="Q232" s="25"/>
    </row>
    <row r="233" spans="1:17" ht="15">
      <c r="A233" s="25"/>
      <c r="B233" s="107" t="s">
        <v>109</v>
      </c>
      <c r="C233" s="113">
        <v>14979202005.64</v>
      </c>
      <c r="D233" s="113">
        <v>15013742081.74</v>
      </c>
      <c r="E233" s="113">
        <v>14703397850.559998</v>
      </c>
      <c r="F233" s="25"/>
      <c r="G233" s="25"/>
      <c r="H233" s="25"/>
      <c r="I233" s="25"/>
      <c r="J233" s="26"/>
      <c r="K233" s="25"/>
      <c r="L233" s="25"/>
      <c r="M233" s="25"/>
      <c r="N233" s="25"/>
      <c r="O233" s="25"/>
      <c r="P233" s="33"/>
      <c r="Q233" s="25"/>
    </row>
    <row r="234" spans="1:17" ht="15">
      <c r="A234" s="25"/>
      <c r="B234" s="100" t="s">
        <v>110</v>
      </c>
      <c r="C234" s="100">
        <v>1.1371</v>
      </c>
      <c r="D234" s="100">
        <v>1.2436</v>
      </c>
      <c r="E234" s="191">
        <v>1.2438</v>
      </c>
      <c r="F234" s="25"/>
      <c r="G234" s="25"/>
      <c r="H234" s="25"/>
      <c r="I234" s="25"/>
      <c r="J234" s="26"/>
      <c r="K234" s="25"/>
      <c r="L234" s="25"/>
      <c r="M234" s="25"/>
      <c r="N234" s="25"/>
      <c r="O234" s="25"/>
      <c r="P234" s="33"/>
      <c r="Q234" s="25"/>
    </row>
    <row r="235" spans="1:17" ht="15">
      <c r="A235" s="25"/>
      <c r="B235" s="25"/>
      <c r="C235" s="25"/>
      <c r="D235" s="25"/>
      <c r="E235" s="25"/>
      <c r="F235" s="25"/>
      <c r="G235" s="25"/>
      <c r="H235" s="25"/>
      <c r="I235" s="25"/>
      <c r="J235" s="26"/>
      <c r="K235" s="25"/>
      <c r="L235" s="25"/>
      <c r="M235" s="25"/>
      <c r="N235" s="25"/>
      <c r="O235" s="25"/>
      <c r="P235" s="33"/>
      <c r="Q235" s="25"/>
    </row>
    <row r="236" spans="1:17" ht="15">
      <c r="A236" s="25"/>
      <c r="B236" s="25"/>
      <c r="C236" s="25"/>
      <c r="D236" s="25"/>
      <c r="E236" s="25"/>
      <c r="F236" s="25"/>
      <c r="G236" s="25"/>
      <c r="H236" s="25"/>
      <c r="I236" s="25"/>
      <c r="J236" s="26"/>
      <c r="K236" s="25"/>
      <c r="L236" s="25"/>
      <c r="M236" s="25"/>
      <c r="N236" s="25"/>
      <c r="O236" s="25"/>
      <c r="P236" s="33"/>
      <c r="Q236" s="25"/>
    </row>
    <row r="237" spans="1:17" ht="33" customHeight="1">
      <c r="A237" s="25"/>
      <c r="B237" s="346" t="s">
        <v>317</v>
      </c>
      <c r="C237" s="346"/>
      <c r="D237" s="346"/>
      <c r="E237" s="346"/>
      <c r="F237" s="25"/>
      <c r="G237" s="25"/>
      <c r="H237" s="15" t="s">
        <v>300</v>
      </c>
      <c r="I237" s="307"/>
      <c r="J237" s="184"/>
      <c r="K237" s="25"/>
      <c r="L237" s="25"/>
      <c r="M237" s="25"/>
      <c r="N237" s="25"/>
      <c r="O237" s="25"/>
      <c r="P237" s="33"/>
      <c r="Q237" s="25"/>
    </row>
    <row r="238" spans="1:17" ht="15.75">
      <c r="A238" s="25"/>
      <c r="B238" s="310"/>
      <c r="C238" s="310"/>
      <c r="D238" s="310"/>
      <c r="E238" s="310"/>
      <c r="F238" s="25"/>
      <c r="G238" s="25"/>
      <c r="H238" s="15"/>
      <c r="I238" s="307"/>
      <c r="J238" s="184"/>
      <c r="K238" s="25"/>
      <c r="L238" s="25"/>
      <c r="M238" s="25"/>
      <c r="N238" s="25"/>
      <c r="O238" s="25"/>
      <c r="P238" s="33"/>
      <c r="Q238" s="25"/>
    </row>
    <row r="239" spans="1:17" ht="15.75">
      <c r="A239" s="25"/>
      <c r="B239" s="186" t="s">
        <v>341</v>
      </c>
      <c r="C239" s="25"/>
      <c r="D239" s="25"/>
      <c r="E239" s="25"/>
      <c r="F239" s="25"/>
      <c r="G239" s="25"/>
      <c r="H239" s="15" t="s">
        <v>303</v>
      </c>
      <c r="I239" s="307"/>
      <c r="J239" s="15"/>
      <c r="K239" s="25"/>
      <c r="L239" s="25"/>
      <c r="M239" s="25"/>
      <c r="N239" s="25"/>
      <c r="O239" s="25"/>
      <c r="P239" s="33"/>
      <c r="Q239" s="25"/>
    </row>
    <row r="240" spans="1:17" ht="15.75">
      <c r="A240" s="25"/>
      <c r="B240" s="15" t="s">
        <v>319</v>
      </c>
      <c r="C240" s="25"/>
      <c r="D240" s="25"/>
      <c r="E240" s="25"/>
      <c r="F240" s="25"/>
      <c r="G240" s="25"/>
      <c r="H240" s="15" t="s">
        <v>304</v>
      </c>
      <c r="I240" s="307"/>
      <c r="J240" s="15"/>
      <c r="K240" s="25"/>
      <c r="L240" s="25"/>
      <c r="M240" s="25"/>
      <c r="N240" s="25"/>
      <c r="O240" s="25"/>
      <c r="P240" s="33"/>
      <c r="Q240" s="25"/>
    </row>
    <row r="241" spans="1:17" ht="15.75">
      <c r="A241" s="25"/>
      <c r="B241" s="27" t="s">
        <v>38</v>
      </c>
      <c r="C241" s="25"/>
      <c r="D241" s="25"/>
      <c r="E241" s="25"/>
      <c r="F241" s="25"/>
      <c r="G241" s="25"/>
      <c r="H241" s="27" t="s">
        <v>39</v>
      </c>
      <c r="I241" s="307"/>
      <c r="J241" s="15"/>
      <c r="K241" s="25"/>
      <c r="L241" s="25"/>
      <c r="M241" s="25"/>
      <c r="N241" s="25"/>
      <c r="O241" s="25"/>
      <c r="P241" s="33"/>
      <c r="Q241" s="25"/>
    </row>
    <row r="242" spans="1:17" ht="15.75">
      <c r="A242" s="25"/>
      <c r="B242" s="27"/>
      <c r="C242" s="25"/>
      <c r="D242" s="25"/>
      <c r="E242" s="25"/>
      <c r="F242" s="25"/>
      <c r="G242" s="25"/>
      <c r="H242" s="27"/>
      <c r="I242" s="307"/>
      <c r="J242" s="15"/>
      <c r="K242" s="25"/>
      <c r="L242" s="25"/>
      <c r="M242" s="25"/>
      <c r="N242" s="25"/>
      <c r="O242" s="25"/>
      <c r="P242" s="33"/>
      <c r="Q242" s="25"/>
    </row>
    <row r="243" spans="1:17" ht="15.75">
      <c r="A243" s="25"/>
      <c r="B243" s="15" t="s">
        <v>40</v>
      </c>
      <c r="C243" s="25"/>
      <c r="D243" s="25"/>
      <c r="E243" s="25"/>
      <c r="F243" s="25"/>
      <c r="G243" s="25"/>
      <c r="H243" s="15" t="s">
        <v>301</v>
      </c>
      <c r="I243" s="307"/>
      <c r="J243" s="15"/>
      <c r="K243" s="25"/>
      <c r="L243" s="25"/>
      <c r="M243" s="25"/>
      <c r="N243" s="25"/>
      <c r="O243" s="25"/>
      <c r="P243" s="33"/>
      <c r="Q243" s="25"/>
    </row>
    <row r="244" spans="1:17" ht="15.75">
      <c r="A244" s="25"/>
      <c r="B244" s="15" t="s">
        <v>41</v>
      </c>
      <c r="C244" s="25"/>
      <c r="D244" s="25"/>
      <c r="E244" s="25"/>
      <c r="F244" s="25"/>
      <c r="G244" s="25"/>
      <c r="H244" s="15" t="s">
        <v>302</v>
      </c>
      <c r="I244" s="307"/>
      <c r="J244" s="27"/>
      <c r="K244" s="25"/>
      <c r="L244" s="25"/>
      <c r="M244" s="25"/>
      <c r="N244" s="25"/>
      <c r="O244" s="25"/>
      <c r="P244" s="33"/>
      <c r="Q244" s="25"/>
    </row>
    <row r="245" spans="1:17" ht="15.75">
      <c r="A245" s="25"/>
      <c r="B245" s="27" t="s">
        <v>38</v>
      </c>
      <c r="C245" s="25"/>
      <c r="D245" s="25"/>
      <c r="E245" s="25"/>
      <c r="F245" s="25"/>
      <c r="G245" s="25"/>
      <c r="H245" s="27" t="s">
        <v>39</v>
      </c>
      <c r="I245" s="25"/>
      <c r="J245" s="184"/>
      <c r="K245" s="25"/>
      <c r="L245" s="25"/>
      <c r="M245" s="25"/>
      <c r="N245" s="25"/>
      <c r="O245" s="25"/>
      <c r="P245" s="33"/>
      <c r="Q245" s="25"/>
    </row>
  </sheetData>
  <sheetProtection/>
  <mergeCells count="7">
    <mergeCell ref="Q209:Q213"/>
    <mergeCell ref="K219:K226"/>
    <mergeCell ref="B237:E237"/>
    <mergeCell ref="B113:L113"/>
    <mergeCell ref="G9:J9"/>
    <mergeCell ref="C9:F9"/>
    <mergeCell ref="M185:M202"/>
  </mergeCells>
  <printOptions/>
  <pageMargins left="0.27" right="0.2" top="0.27" bottom="0.27" header="0.17" footer="0.17"/>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40" t="s">
        <v>193</v>
      </c>
      <c r="B1" s="141"/>
      <c r="C1" s="141"/>
      <c r="D1" s="141"/>
      <c r="E1" s="141"/>
      <c r="F1" s="141"/>
      <c r="G1" s="141"/>
      <c r="H1" s="141"/>
      <c r="I1" s="142"/>
    </row>
    <row r="2" spans="1:9" ht="15">
      <c r="A2" s="143"/>
      <c r="B2" s="135"/>
      <c r="C2" s="135"/>
      <c r="D2" s="135"/>
      <c r="E2" s="135"/>
      <c r="F2" s="135"/>
      <c r="G2" s="135"/>
      <c r="H2" s="135"/>
      <c r="I2" s="144"/>
    </row>
    <row r="3" spans="1:9" ht="15">
      <c r="A3" s="145" t="s">
        <v>174</v>
      </c>
      <c r="B3" s="135"/>
      <c r="C3" s="135"/>
      <c r="D3" s="135"/>
      <c r="E3" s="135"/>
      <c r="F3" s="135"/>
      <c r="G3" s="135"/>
      <c r="H3" s="135"/>
      <c r="I3" s="144"/>
    </row>
    <row r="4" spans="1:9" ht="15">
      <c r="A4" s="145"/>
      <c r="B4" s="135"/>
      <c r="C4" s="135"/>
      <c r="D4" s="135"/>
      <c r="E4" s="135"/>
      <c r="F4" s="135"/>
      <c r="G4" s="135"/>
      <c r="H4" s="135"/>
      <c r="I4" s="144"/>
    </row>
    <row r="5" spans="1:9" ht="15">
      <c r="A5" s="145"/>
      <c r="B5" s="135"/>
      <c r="C5" s="135"/>
      <c r="D5" s="135"/>
      <c r="E5" s="135"/>
      <c r="F5" s="135"/>
      <c r="G5" s="135"/>
      <c r="H5" s="135"/>
      <c r="I5" s="144"/>
    </row>
    <row r="6" spans="1:9" ht="15">
      <c r="A6" s="145"/>
      <c r="B6" s="135"/>
      <c r="C6" s="135"/>
      <c r="D6" s="135"/>
      <c r="E6" s="135"/>
      <c r="F6" s="135"/>
      <c r="G6" s="135"/>
      <c r="H6" s="135"/>
      <c r="I6" s="144"/>
    </row>
    <row r="7" spans="1:9" ht="15">
      <c r="A7" s="143"/>
      <c r="B7" s="135"/>
      <c r="C7" s="135"/>
      <c r="D7" s="135"/>
      <c r="E7" s="135"/>
      <c r="F7" s="135"/>
      <c r="G7" s="135"/>
      <c r="H7" s="135"/>
      <c r="I7" s="144"/>
    </row>
    <row r="8" spans="1:9" ht="15">
      <c r="A8" s="143"/>
      <c r="B8" s="135"/>
      <c r="C8" s="135"/>
      <c r="D8" s="135"/>
      <c r="E8" s="135"/>
      <c r="F8" s="135"/>
      <c r="G8" s="135"/>
      <c r="H8" s="135"/>
      <c r="I8" s="144"/>
    </row>
    <row r="9" spans="1:9" ht="15">
      <c r="A9" s="143"/>
      <c r="B9" s="135"/>
      <c r="C9" s="135"/>
      <c r="D9" s="135"/>
      <c r="E9" s="135"/>
      <c r="F9" s="135"/>
      <c r="G9" s="135"/>
      <c r="H9" s="146" t="s">
        <v>124</v>
      </c>
      <c r="I9" s="144"/>
    </row>
    <row r="10" spans="1:14" ht="56.25">
      <c r="A10" s="147" t="s">
        <v>175</v>
      </c>
      <c r="B10" s="148" t="s">
        <v>176</v>
      </c>
      <c r="C10" s="148" t="s">
        <v>186</v>
      </c>
      <c r="D10" s="148" t="s">
        <v>182</v>
      </c>
      <c r="E10" s="148" t="s">
        <v>187</v>
      </c>
      <c r="F10" s="148" t="s">
        <v>183</v>
      </c>
      <c r="G10" s="149"/>
      <c r="H10" s="150" t="s">
        <v>177</v>
      </c>
      <c r="I10" s="144"/>
      <c r="M10" s="19" t="s">
        <v>195</v>
      </c>
      <c r="N10" s="19" t="s">
        <v>116</v>
      </c>
    </row>
    <row r="11" spans="1:14" ht="15">
      <c r="A11" s="155" t="s">
        <v>57</v>
      </c>
      <c r="B11" s="151" t="s">
        <v>60</v>
      </c>
      <c r="C11" s="152">
        <v>23716660</v>
      </c>
      <c r="D11" s="152">
        <v>400806.42</v>
      </c>
      <c r="E11" s="153">
        <f>C11-E37</f>
        <v>22139248</v>
      </c>
      <c r="F11" s="152">
        <v>374148.47</v>
      </c>
      <c r="G11" s="149"/>
      <c r="H11" s="154">
        <f>F11-D11</f>
        <v>-26657.95000000001</v>
      </c>
      <c r="I11" s="144"/>
      <c r="K11" s="19" t="s">
        <v>188</v>
      </c>
      <c r="M11" s="174">
        <v>26657.933223815373</v>
      </c>
      <c r="N11" s="174">
        <f>M11+H11</f>
        <v>-0.01677618463872932</v>
      </c>
    </row>
    <row r="12" spans="1:14" ht="15">
      <c r="A12" s="155" t="s">
        <v>42</v>
      </c>
      <c r="B12" s="151" t="s">
        <v>60</v>
      </c>
      <c r="C12" s="152">
        <v>3074903674</v>
      </c>
      <c r="D12" s="152">
        <v>368988212.14</v>
      </c>
      <c r="E12" s="153">
        <f>C12-E38</f>
        <v>2884903674</v>
      </c>
      <c r="F12" s="152">
        <v>346188304.94</v>
      </c>
      <c r="G12" s="149"/>
      <c r="H12" s="154">
        <f>F12-D12</f>
        <v>-22799907.199999988</v>
      </c>
      <c r="I12" s="144"/>
      <c r="K12" s="19" t="s">
        <v>189</v>
      </c>
      <c r="M12" s="174">
        <v>22799998.085601147</v>
      </c>
      <c r="N12" s="174">
        <f aca="true" t="shared" si="0" ref="N12:N20">M12+H12</f>
        <v>90.88560115918517</v>
      </c>
    </row>
    <row r="13" spans="1:14" ht="15">
      <c r="A13" s="17" t="s">
        <v>14</v>
      </c>
      <c r="B13" s="151" t="s">
        <v>60</v>
      </c>
      <c r="C13" s="16">
        <f>34416815</f>
        <v>34416815</v>
      </c>
      <c r="D13" s="152">
        <v>6883359.96</v>
      </c>
      <c r="E13" s="153">
        <f>C13-E33</f>
        <v>31053446.23</v>
      </c>
      <c r="F13" s="152">
        <v>6210687.79</v>
      </c>
      <c r="G13" s="149"/>
      <c r="H13" s="154">
        <f aca="true" t="shared" si="1" ref="H13:H20">F13-D13</f>
        <v>-672672.1699999999</v>
      </c>
      <c r="I13" s="144"/>
      <c r="L13" s="187"/>
      <c r="M13" s="174">
        <v>672673.7539990032</v>
      </c>
      <c r="N13" s="174">
        <f t="shared" si="0"/>
        <v>1.5839990032836795</v>
      </c>
    </row>
    <row r="14" spans="1:14" ht="15">
      <c r="A14" s="17" t="s">
        <v>119</v>
      </c>
      <c r="B14" s="151" t="s">
        <v>60</v>
      </c>
      <c r="C14" s="16">
        <f>358802894</f>
        <v>358802894</v>
      </c>
      <c r="D14" s="152">
        <v>71760326.68</v>
      </c>
      <c r="E14" s="153">
        <f>C14-E34</f>
        <v>332025034</v>
      </c>
      <c r="F14" s="152">
        <v>66404813.31</v>
      </c>
      <c r="G14" s="149"/>
      <c r="H14" s="154">
        <f t="shared" si="1"/>
        <v>-5355513.370000005</v>
      </c>
      <c r="I14" s="144"/>
      <c r="L14" s="187"/>
      <c r="M14" s="174">
        <v>5355571.19</v>
      </c>
      <c r="N14" s="174">
        <f t="shared" si="0"/>
        <v>57.81999999564141</v>
      </c>
    </row>
    <row r="15" spans="1:14" ht="15">
      <c r="A15" s="17" t="s">
        <v>120</v>
      </c>
      <c r="B15" s="151" t="s">
        <v>60</v>
      </c>
      <c r="C15" s="16">
        <f>85376021</f>
        <v>85376021</v>
      </c>
      <c r="D15" s="152">
        <v>17075191.68</v>
      </c>
      <c r="E15" s="153">
        <f>C15-E35</f>
        <v>81092663</v>
      </c>
      <c r="F15" s="152">
        <v>16218526.91</v>
      </c>
      <c r="G15" s="149"/>
      <c r="H15" s="154">
        <f t="shared" si="1"/>
        <v>-856664.7699999996</v>
      </c>
      <c r="I15" s="144"/>
      <c r="L15" s="187"/>
      <c r="M15" s="174">
        <v>856671.6</v>
      </c>
      <c r="N15" s="174">
        <f t="shared" si="0"/>
        <v>6.830000000423752</v>
      </c>
    </row>
    <row r="16" spans="1:14" ht="15">
      <c r="A16" s="17" t="s">
        <v>121</v>
      </c>
      <c r="B16" s="151" t="s">
        <v>60</v>
      </c>
      <c r="C16" s="16">
        <f>20069044</f>
        <v>20069044</v>
      </c>
      <c r="D16" s="152">
        <v>4013807.71</v>
      </c>
      <c r="E16" s="153">
        <f>C16-E36</f>
        <v>17702792</v>
      </c>
      <c r="F16" s="152">
        <v>3540556.74</v>
      </c>
      <c r="G16" s="149"/>
      <c r="H16" s="154">
        <f t="shared" si="1"/>
        <v>-473250.96999999974</v>
      </c>
      <c r="I16" s="144"/>
      <c r="L16" s="187"/>
      <c r="M16" s="174">
        <v>473250.4</v>
      </c>
      <c r="N16" s="174">
        <f t="shared" si="0"/>
        <v>-0.5699999997159466</v>
      </c>
    </row>
    <row r="17" spans="1:14" ht="15">
      <c r="A17" s="17" t="s">
        <v>83</v>
      </c>
      <c r="B17" s="151" t="s">
        <v>60</v>
      </c>
      <c r="C17" s="16">
        <f>1336775723</f>
        <v>1336775723</v>
      </c>
      <c r="D17" s="152">
        <v>294090117.51</v>
      </c>
      <c r="E17" s="153">
        <f>C17-E39</f>
        <v>1263111041</v>
      </c>
      <c r="F17" s="152">
        <v>277883746.97</v>
      </c>
      <c r="G17" s="149"/>
      <c r="H17" s="154">
        <f t="shared" si="1"/>
        <v>-16206370.539999962</v>
      </c>
      <c r="I17" s="144"/>
      <c r="L17" s="187"/>
      <c r="M17" s="174">
        <v>16206228.501773193</v>
      </c>
      <c r="N17" s="174">
        <f t="shared" si="0"/>
        <v>-142.03822676837444</v>
      </c>
    </row>
    <row r="18" spans="1:14" ht="15">
      <c r="A18" s="17" t="s">
        <v>140</v>
      </c>
      <c r="B18" s="151" t="s">
        <v>60</v>
      </c>
      <c r="C18" s="16">
        <f>9981983703</f>
        <v>9981983703</v>
      </c>
      <c r="D18" s="152">
        <v>1496587918.14</v>
      </c>
      <c r="E18" s="153">
        <f>C18-E40</f>
        <v>8921869753</v>
      </c>
      <c r="F18" s="152">
        <v>1337646282.47</v>
      </c>
      <c r="G18" s="149"/>
      <c r="H18" s="154">
        <f t="shared" si="1"/>
        <v>-158941635.67000008</v>
      </c>
      <c r="I18" s="144"/>
      <c r="L18" s="187"/>
      <c r="M18" s="174">
        <v>158941740.88613722</v>
      </c>
      <c r="N18" s="174">
        <f t="shared" si="0"/>
        <v>105.2161371409893</v>
      </c>
    </row>
    <row r="19" spans="1:14" ht="15">
      <c r="A19" s="155" t="s">
        <v>141</v>
      </c>
      <c r="B19" s="151" t="s">
        <v>60</v>
      </c>
      <c r="C19" s="18">
        <f>236014684</f>
        <v>236014684</v>
      </c>
      <c r="D19" s="152">
        <v>115647035.55</v>
      </c>
      <c r="E19" s="18">
        <f>236014684-18974782</f>
        <v>217039902</v>
      </c>
      <c r="F19" s="152">
        <v>106349362.03</v>
      </c>
      <c r="G19" s="149"/>
      <c r="H19" s="154">
        <f t="shared" si="1"/>
        <v>-9297673.519999996</v>
      </c>
      <c r="I19" s="144"/>
      <c r="M19" s="174">
        <v>9297642.76</v>
      </c>
      <c r="N19" s="174">
        <f t="shared" si="0"/>
        <v>-30.759999996051192</v>
      </c>
    </row>
    <row r="20" spans="1:14" ht="15">
      <c r="A20" s="17" t="s">
        <v>15</v>
      </c>
      <c r="B20" s="168" t="s">
        <v>1</v>
      </c>
      <c r="C20" s="18">
        <f>9564250</f>
        <v>9564250</v>
      </c>
      <c r="D20" s="152">
        <v>6876323.08</v>
      </c>
      <c r="E20" s="153">
        <f>C20-E32</f>
        <v>9530323</v>
      </c>
      <c r="F20" s="152">
        <v>6851931.33</v>
      </c>
      <c r="G20" s="149"/>
      <c r="H20" s="154">
        <f t="shared" si="1"/>
        <v>-24391.75</v>
      </c>
      <c r="I20" s="144"/>
      <c r="L20" s="187"/>
      <c r="M20" s="174">
        <v>24391.751699999997</v>
      </c>
      <c r="N20" s="174">
        <f t="shared" si="0"/>
        <v>0.0016999999970721547</v>
      </c>
    </row>
    <row r="21" spans="1:9" ht="15">
      <c r="A21" s="156" t="s">
        <v>97</v>
      </c>
      <c r="B21" s="157"/>
      <c r="C21" s="158">
        <f>SUM(C11:C20)</f>
        <v>15161623468</v>
      </c>
      <c r="D21" s="158">
        <f>SUM(D11:D20)</f>
        <v>2382323098.87</v>
      </c>
      <c r="E21" s="158">
        <f>SUM(E11:E20)</f>
        <v>13780467876.23</v>
      </c>
      <c r="F21" s="158">
        <f>SUM(F11:F20)</f>
        <v>2167668360.96</v>
      </c>
      <c r="G21" s="149"/>
      <c r="H21" s="159">
        <f>SUM(H11:H20)</f>
        <v>-214654737.91000003</v>
      </c>
      <c r="I21" s="144"/>
    </row>
    <row r="22" spans="1:9" ht="15">
      <c r="A22" s="143"/>
      <c r="B22" s="135"/>
      <c r="C22" s="135"/>
      <c r="D22" s="135"/>
      <c r="E22" s="135"/>
      <c r="F22" s="135"/>
      <c r="G22" s="135"/>
      <c r="H22" s="135"/>
      <c r="I22" s="144"/>
    </row>
    <row r="23" spans="1:9" ht="15">
      <c r="A23" s="143"/>
      <c r="B23" s="135"/>
      <c r="C23" s="135"/>
      <c r="D23" s="135"/>
      <c r="E23" s="135"/>
      <c r="F23" s="135"/>
      <c r="G23" s="135"/>
      <c r="H23" s="173" t="e">
        <f>H21/#REF!</f>
        <v>#REF!</v>
      </c>
      <c r="I23" s="144"/>
    </row>
    <row r="24" spans="1:9" ht="15">
      <c r="A24" s="160"/>
      <c r="B24" s="161"/>
      <c r="C24" s="162"/>
      <c r="D24" s="162"/>
      <c r="E24" s="162"/>
      <c r="F24" s="162"/>
      <c r="G24" s="162"/>
      <c r="H24" s="162"/>
      <c r="I24" s="163"/>
    </row>
    <row r="28" spans="1:11" ht="15">
      <c r="A28" s="164"/>
      <c r="B28" s="164"/>
      <c r="C28" s="164"/>
      <c r="D28" s="164"/>
      <c r="E28" s="164"/>
      <c r="K28" s="174"/>
    </row>
    <row r="29" spans="1:11" ht="15">
      <c r="A29" s="165" t="s">
        <v>197</v>
      </c>
      <c r="B29" s="164"/>
      <c r="C29" s="164"/>
      <c r="D29" s="164"/>
      <c r="E29" s="164"/>
      <c r="K29" s="174"/>
    </row>
    <row r="30" spans="1:11" ht="15">
      <c r="A30" s="164"/>
      <c r="B30" s="164"/>
      <c r="C30" s="164"/>
      <c r="D30" s="164"/>
      <c r="E30" s="164"/>
      <c r="K30" s="174"/>
    </row>
    <row r="31" spans="1:5" ht="56.25">
      <c r="A31" s="166" t="s">
        <v>175</v>
      </c>
      <c r="B31" s="166" t="s">
        <v>192</v>
      </c>
      <c r="C31" s="167" t="s">
        <v>178</v>
      </c>
      <c r="D31" s="167" t="s">
        <v>179</v>
      </c>
      <c r="E31" s="167" t="s">
        <v>180</v>
      </c>
    </row>
    <row r="32" spans="1:5" ht="15">
      <c r="A32" s="171" t="s">
        <v>15</v>
      </c>
      <c r="B32" s="168" t="s">
        <v>1</v>
      </c>
      <c r="C32" s="170">
        <v>24391.751699999997</v>
      </c>
      <c r="D32" s="170">
        <v>24391.751699999997</v>
      </c>
      <c r="E32" s="169">
        <v>33927</v>
      </c>
    </row>
    <row r="33" spans="1:5" ht="15">
      <c r="A33" s="171" t="s">
        <v>14</v>
      </c>
      <c r="B33" s="168" t="s">
        <v>60</v>
      </c>
      <c r="C33" s="170">
        <v>672673.7539990032</v>
      </c>
      <c r="D33" s="170">
        <v>672673.7539990032</v>
      </c>
      <c r="E33" s="169">
        <v>3363368.77</v>
      </c>
    </row>
    <row r="34" spans="1:5" ht="15">
      <c r="A34" s="171" t="s">
        <v>119</v>
      </c>
      <c r="B34" s="168" t="s">
        <v>60</v>
      </c>
      <c r="C34" s="170">
        <v>5355571.19</v>
      </c>
      <c r="D34" s="170">
        <v>5355571.19</v>
      </c>
      <c r="E34" s="169">
        <v>26777860</v>
      </c>
    </row>
    <row r="35" spans="1:5" ht="15">
      <c r="A35" s="171" t="s">
        <v>120</v>
      </c>
      <c r="B35" s="168" t="s">
        <v>60</v>
      </c>
      <c r="C35" s="170">
        <v>856671.6</v>
      </c>
      <c r="D35" s="170">
        <v>856671.6</v>
      </c>
      <c r="E35" s="169">
        <v>4283358</v>
      </c>
    </row>
    <row r="36" spans="1:5" ht="15">
      <c r="A36" s="171" t="s">
        <v>121</v>
      </c>
      <c r="B36" s="168" t="s">
        <v>60</v>
      </c>
      <c r="C36" s="170">
        <v>473250.4</v>
      </c>
      <c r="D36" s="170">
        <v>473250.4</v>
      </c>
      <c r="E36" s="169">
        <v>2366252</v>
      </c>
    </row>
    <row r="37" spans="1:10" ht="15">
      <c r="A37" s="171" t="s">
        <v>57</v>
      </c>
      <c r="B37" s="168" t="s">
        <v>60</v>
      </c>
      <c r="C37" s="169">
        <v>26657.933223815373</v>
      </c>
      <c r="D37" s="170">
        <v>22392.663908004914</v>
      </c>
      <c r="E37" s="170">
        <v>1577412</v>
      </c>
      <c r="J37" s="19" t="s">
        <v>199</v>
      </c>
    </row>
    <row r="38" spans="1:10" ht="15">
      <c r="A38" s="171" t="s">
        <v>42</v>
      </c>
      <c r="B38" s="168" t="s">
        <v>60</v>
      </c>
      <c r="C38" s="170">
        <v>22799998.085601147</v>
      </c>
      <c r="D38" s="170">
        <v>22799998.085601147</v>
      </c>
      <c r="E38" s="169">
        <v>190000000</v>
      </c>
      <c r="J38" s="19" t="s">
        <v>199</v>
      </c>
    </row>
    <row r="39" spans="1:5" ht="15">
      <c r="A39" s="171" t="s">
        <v>83</v>
      </c>
      <c r="B39" s="168" t="s">
        <v>60</v>
      </c>
      <c r="C39" s="169">
        <v>16206228.501773193</v>
      </c>
      <c r="D39" s="170">
        <v>16206228.501773193</v>
      </c>
      <c r="E39" s="170">
        <v>73664682</v>
      </c>
    </row>
    <row r="40" spans="1:5" ht="15">
      <c r="A40" s="171" t="s">
        <v>140</v>
      </c>
      <c r="B40" s="168" t="s">
        <v>60</v>
      </c>
      <c r="C40" s="169">
        <v>158941740.88613722</v>
      </c>
      <c r="D40" s="170">
        <v>158941740.88613722</v>
      </c>
      <c r="E40" s="170">
        <v>1060113950</v>
      </c>
    </row>
    <row r="41" spans="1:6" ht="15">
      <c r="A41" s="171" t="s">
        <v>123</v>
      </c>
      <c r="B41" s="168" t="s">
        <v>60</v>
      </c>
      <c r="C41" s="170">
        <v>9135228.4</v>
      </c>
      <c r="D41" s="170">
        <v>9135228.4</v>
      </c>
      <c r="E41" s="170">
        <v>45676142.0006</v>
      </c>
      <c r="F41" s="172" t="s">
        <v>181</v>
      </c>
    </row>
    <row r="42" spans="1:6" ht="15">
      <c r="A42" s="171" t="s">
        <v>122</v>
      </c>
      <c r="B42" s="168" t="s">
        <v>60</v>
      </c>
      <c r="C42" s="170">
        <v>227763.94</v>
      </c>
      <c r="D42" s="170">
        <v>227763.94</v>
      </c>
      <c r="E42" s="169">
        <v>1138809</v>
      </c>
      <c r="F42" s="188" t="s">
        <v>194</v>
      </c>
    </row>
    <row r="43" spans="1:6" ht="15">
      <c r="A43" s="171" t="s">
        <v>65</v>
      </c>
      <c r="B43" s="168" t="s">
        <v>60</v>
      </c>
      <c r="C43" s="169">
        <v>12313834.22</v>
      </c>
      <c r="D43" s="170">
        <v>10343620.74</v>
      </c>
      <c r="E43" s="170">
        <v>57170665.4753</v>
      </c>
      <c r="F43" s="172" t="s">
        <v>181</v>
      </c>
    </row>
    <row r="44" spans="1:10" ht="15">
      <c r="A44" s="171" t="s">
        <v>114</v>
      </c>
      <c r="B44" s="168" t="s">
        <v>60</v>
      </c>
      <c r="C44" s="169">
        <v>2771340.97</v>
      </c>
      <c r="D44" s="170">
        <v>2327926.42</v>
      </c>
      <c r="E44" s="170">
        <v>28490597.9961</v>
      </c>
      <c r="F44" s="172" t="s">
        <v>181</v>
      </c>
      <c r="J44" s="19" t="s">
        <v>199</v>
      </c>
    </row>
    <row r="45" spans="1:6" ht="15">
      <c r="A45" s="171" t="s">
        <v>5</v>
      </c>
      <c r="B45" s="168" t="s">
        <v>60</v>
      </c>
      <c r="C45" s="169">
        <v>9260588.87</v>
      </c>
      <c r="D45" s="170">
        <v>7778894.65</v>
      </c>
      <c r="E45" s="170">
        <v>42093533.9999</v>
      </c>
      <c r="F45" s="188" t="s">
        <v>194</v>
      </c>
    </row>
    <row r="46" spans="1:6" ht="15">
      <c r="A46" s="171" t="s">
        <v>141</v>
      </c>
      <c r="B46" s="168" t="s">
        <v>60</v>
      </c>
      <c r="C46" s="169">
        <v>9297642.76</v>
      </c>
      <c r="D46" s="169">
        <v>9297642.76</v>
      </c>
      <c r="E46" s="170">
        <f>18974782</f>
        <v>18974782</v>
      </c>
      <c r="F46" s="188"/>
    </row>
    <row r="47" spans="1:6" ht="15">
      <c r="A47" s="171" t="s">
        <v>58</v>
      </c>
      <c r="B47" s="168" t="s">
        <v>1</v>
      </c>
      <c r="C47" s="169">
        <v>8403048.77</v>
      </c>
      <c r="D47" s="170">
        <v>8403048.77</v>
      </c>
      <c r="E47" s="170">
        <v>28291166</v>
      </c>
      <c r="F47" s="188" t="s">
        <v>196</v>
      </c>
    </row>
    <row r="48" spans="1:6" ht="15">
      <c r="A48" s="171" t="s">
        <v>67</v>
      </c>
      <c r="B48" s="168" t="s">
        <v>1</v>
      </c>
      <c r="C48" s="189">
        <v>158808</v>
      </c>
      <c r="D48" s="190">
        <v>150867.6</v>
      </c>
      <c r="E48" s="190">
        <v>151270688.4</v>
      </c>
      <c r="F48" s="188" t="s">
        <v>196</v>
      </c>
    </row>
    <row r="49" spans="1:6" ht="15">
      <c r="A49" s="171" t="s">
        <v>139</v>
      </c>
      <c r="B49" s="168" t="s">
        <v>1</v>
      </c>
      <c r="C49" s="169">
        <v>318951645.21</v>
      </c>
      <c r="D49" s="170">
        <v>318951645.21</v>
      </c>
      <c r="E49" s="170">
        <v>1586035033.38</v>
      </c>
      <c r="F49" s="188" t="s">
        <v>196</v>
      </c>
    </row>
    <row r="50" spans="1:6" ht="15">
      <c r="A50" s="171" t="s">
        <v>115</v>
      </c>
      <c r="B50" s="168" t="s">
        <v>1</v>
      </c>
      <c r="C50" s="169">
        <v>41939.37</v>
      </c>
      <c r="D50" s="170">
        <v>35229.07</v>
      </c>
      <c r="E50" s="170">
        <v>496312.1158</v>
      </c>
      <c r="F50" s="188" t="s">
        <v>196</v>
      </c>
    </row>
    <row r="51" spans="1:6" ht="15">
      <c r="A51" s="171" t="s">
        <v>138</v>
      </c>
      <c r="B51" s="168" t="s">
        <v>1</v>
      </c>
      <c r="C51" s="169">
        <v>3997665.65</v>
      </c>
      <c r="D51" s="170">
        <v>3997665.65</v>
      </c>
      <c r="E51" s="170">
        <v>29614469.368</v>
      </c>
      <c r="F51" s="188" t="s">
        <v>196</v>
      </c>
    </row>
    <row r="52" spans="1:6" ht="15">
      <c r="A52" s="171" t="s">
        <v>198</v>
      </c>
      <c r="B52" s="168" t="s">
        <v>1</v>
      </c>
      <c r="C52" s="169">
        <v>81.19</v>
      </c>
      <c r="D52" s="170">
        <v>68.2</v>
      </c>
      <c r="E52" s="170">
        <v>2879.8233</v>
      </c>
      <c r="F52" s="188" t="s">
        <v>196</v>
      </c>
    </row>
    <row r="53" spans="1:6" ht="15">
      <c r="A53" s="171" t="s">
        <v>84</v>
      </c>
      <c r="B53" s="168" t="s">
        <v>1</v>
      </c>
      <c r="C53" s="169">
        <v>37568759.8</v>
      </c>
      <c r="D53" s="170">
        <v>37568759.8</v>
      </c>
      <c r="E53" s="170">
        <v>250665138.76</v>
      </c>
      <c r="F53" s="188" t="s">
        <v>196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128</v>
      </c>
      <c r="B1" s="1" t="s">
        <v>129</v>
      </c>
      <c r="C1" s="1" t="s">
        <v>130</v>
      </c>
      <c r="D1" s="1" t="s">
        <v>131</v>
      </c>
      <c r="E1" s="1" t="s">
        <v>132</v>
      </c>
    </row>
    <row r="2" spans="1:5" ht="15">
      <c r="A2">
        <v>1</v>
      </c>
      <c r="B2">
        <v>2</v>
      </c>
      <c r="C2">
        <v>26</v>
      </c>
      <c r="D2">
        <v>53</v>
      </c>
      <c r="E2" t="s">
        <v>134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2014-10-10T11:34:54Z</cp:lastPrinted>
  <dcterms:created xsi:type="dcterms:W3CDTF">2010-07-16T10:23:51Z</dcterms:created>
  <dcterms:modified xsi:type="dcterms:W3CDTF">2014-11-12T16:42:25Z</dcterms:modified>
  <cp:category/>
  <cp:version/>
  <cp:contentType/>
  <cp:contentStatus/>
</cp:coreProperties>
</file>