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315" windowWidth="23730" windowHeight="6060" tabRatio="850" firstSheet="2" activeTab="2"/>
  </bookViews>
  <sheets>
    <sheet name="_TM_Anexa 5" sheetId="1" state="veryHidden" r:id="rId1"/>
    <sheet name="_TM_Portofoliu FP" sheetId="2" state="veryHidden" r:id="rId2"/>
    <sheet name="Anexa 4_ro" sheetId="3" r:id="rId3"/>
    <sheet name="SE adj impact 2013" sheetId="4" state="hidden" r:id="rId4"/>
    <sheet name="_TM_Depozite" sheetId="5" state="veryHidden" r:id="rId5"/>
  </sheets>
  <definedNames>
    <definedName name="_xlnm.Print_Titles" localSheetId="2">'Anexa 4_ro'!$1:$5</definedName>
  </definedNames>
  <calcPr fullCalcOnLoad="1"/>
</workbook>
</file>

<file path=xl/sharedStrings.xml><?xml version="1.0" encoding="utf-8"?>
<sst xmlns="http://schemas.openxmlformats.org/spreadsheetml/2006/main" count="502" uniqueCount="313">
  <si>
    <t>Primcom S.A.</t>
  </si>
  <si>
    <t>Listed</t>
  </si>
  <si>
    <t>Total</t>
  </si>
  <si>
    <t>* = pentru cazurile în care data achiziţiei menţionată este mai veche decât data înfiinţării Fondului Proprietatea (28 decembrie 2005), data achiziţiei reprezintă data publicării în Monitorul Oficial a Legii nr. 247 / 19 iulie 2005 în baza căreia s-au stabilit participaţiile ce se vor transfera in portofoliul Fondului Proprietatea în momentul înfiinţării acestuia</t>
  </si>
  <si>
    <t>Data achiziţiei *</t>
  </si>
  <si>
    <t>Electrica Furnizare SA</t>
  </si>
  <si>
    <t xml:space="preserve">Administrator Fond: </t>
  </si>
  <si>
    <t>Franklin Templeton Investment Management Limited UK, Suc. Bucuresti</t>
  </si>
  <si>
    <t xml:space="preserve">Cod Administrator: </t>
  </si>
  <si>
    <t>PJM05SSAM/400001</t>
  </si>
  <si>
    <t xml:space="preserve">Fond: </t>
  </si>
  <si>
    <t>Fondul Proprietatea SA</t>
  </si>
  <si>
    <t xml:space="preserve">Cod Fond: </t>
  </si>
  <si>
    <t>PJR09SIIR/400006</t>
  </si>
  <si>
    <t>Aeroportul International Timisoara - Traian Vuia SA</t>
  </si>
  <si>
    <t>Alcom SA</t>
  </si>
  <si>
    <t>Hidroelectrica S.A.</t>
  </si>
  <si>
    <t>Nuclearelectrica S.A.</t>
  </si>
  <si>
    <t>Poşta Română S.A.</t>
  </si>
  <si>
    <t>Romgaz S.A.</t>
  </si>
  <si>
    <t>Salubriserv S.A.</t>
  </si>
  <si>
    <t>Societatea Naţională a Sării S.A.</t>
  </si>
  <si>
    <t>World Trade Hotel S.A.</t>
  </si>
  <si>
    <t xml:space="preserve">Evaluată la zero </t>
  </si>
  <si>
    <t>Evaluată la zero (capital propriu negativ)</t>
  </si>
  <si>
    <t>Insolvenţă</t>
  </si>
  <si>
    <t>Dizolvare</t>
  </si>
  <si>
    <t>Stare firmă</t>
  </si>
  <si>
    <t>Preţ de achiziţie (preţ achiziţie total acţiuni)</t>
  </si>
  <si>
    <t>Valori mobiliare admise sau tranzacţionate pe o piaţă reglementată din România din care:</t>
  </si>
  <si>
    <t>Emitent</t>
  </si>
  <si>
    <t>Simbol</t>
  </si>
  <si>
    <t>Data ultimei şedinţe în care s-a tranzacţionat</t>
  </si>
  <si>
    <t>Nr. Acţiuni deţinute</t>
  </si>
  <si>
    <t>**** = societate înfiinţată în urma fuziunii prin contopire între S.C. Complexul Energetic Turceni S.A., S.C. Complexul Energetic Craiova S.A., S.C. Complexul Energetic Rovinari S.A., Societatea Naţională a Lignitului Oltenia S.A.</t>
  </si>
  <si>
    <t>……………………………………….…….</t>
  </si>
  <si>
    <t>……………………………………………………</t>
  </si>
  <si>
    <t>Marius Nechifor</t>
  </si>
  <si>
    <t>Reprezentant Compartiment de Control Intern</t>
  </si>
  <si>
    <t>GDF Suez Energy Romania</t>
  </si>
  <si>
    <t>Comsig S.A.</t>
  </si>
  <si>
    <t>Electrica Distribuţie Muntenia Nord S.A.</t>
  </si>
  <si>
    <t>Electrica Distribuţie Transilvania Nord S.A.</t>
  </si>
  <si>
    <t>Societate nelistată, în stare de funcţionare</t>
  </si>
  <si>
    <t>Valoare nominală</t>
  </si>
  <si>
    <t>Valoare acţiune</t>
  </si>
  <si>
    <t>COTE</t>
  </si>
  <si>
    <t>PRIB</t>
  </si>
  <si>
    <t>Cetatea S.A.</t>
  </si>
  <si>
    <t>CN Administraţia Porturilor Dunării Fluviale S.A.</t>
  </si>
  <si>
    <t>Ciocarlia SA</t>
  </si>
  <si>
    <t>Conpet SA</t>
  </si>
  <si>
    <t>*** = societate înfiinţată în urma fuziunii prin contopire între S.C. Electrica Furnizare Transilvania Nord S.A., S.C. Electrica Furnizare Transilvania Sud S.A. şi S.C. Electrica Furnizare Muntenia Nord S.A.</t>
  </si>
  <si>
    <t>Unlisted</t>
  </si>
  <si>
    <t>CN Administraţia Canalelor Navigabile S.A.</t>
  </si>
  <si>
    <t>CN Administraţia Porturilor Dunării Maritime S.A.</t>
  </si>
  <si>
    <t>CN Administraţia Porturilor Maritime S.A.</t>
  </si>
  <si>
    <t>CN Aeroporturi Bucureşti S.A. **</t>
  </si>
  <si>
    <t>Complexul Energetic Oltenia SA</t>
  </si>
  <si>
    <t>Complexul Energetic Oltenia S.A.****</t>
  </si>
  <si>
    <t>Erste Group Bank AG</t>
  </si>
  <si>
    <t>$G$89:$J$99</t>
  </si>
  <si>
    <t>Depozite bancare</t>
  </si>
  <si>
    <t>Denumire bancă</t>
  </si>
  <si>
    <t>Data constituirii</t>
  </si>
  <si>
    <t>Scadenţa</t>
  </si>
  <si>
    <t>Valoare iniţială</t>
  </si>
  <si>
    <t>Alro Slatina S.A.</t>
  </si>
  <si>
    <t>Conpet S.A.</t>
  </si>
  <si>
    <t>IOR S.A.</t>
  </si>
  <si>
    <t>Mecon S.A.</t>
  </si>
  <si>
    <t>Oil Terminal S.A.</t>
  </si>
  <si>
    <t>Romaero S.A.</t>
  </si>
  <si>
    <t>OMV Petrom S.A.</t>
  </si>
  <si>
    <t xml:space="preserve">Palace S.A. </t>
  </si>
  <si>
    <t>Evaluată la zero (societate în stare de insolvenţă)</t>
  </si>
  <si>
    <t>Electrica Distributie Muntenia Nord SA</t>
  </si>
  <si>
    <t>Transgaz SA</t>
  </si>
  <si>
    <t>Nr. acţiuni deţinute</t>
  </si>
  <si>
    <t>Pondere în activul total al Fondului Proprietatea</t>
  </si>
  <si>
    <t>Pondere în activul net al Fondului Proprietatea</t>
  </si>
  <si>
    <t>Zirom S.A.</t>
  </si>
  <si>
    <t>Electrica Furnizare S.A.***</t>
  </si>
  <si>
    <t>Bat Service S.A.</t>
  </si>
  <si>
    <t>Gerovital Cosmetics S.A.</t>
  </si>
  <si>
    <t>Plafar S.A.</t>
  </si>
  <si>
    <t>Petrotel - Lukoil S.A.</t>
  </si>
  <si>
    <t>Simtex S.A.</t>
  </si>
  <si>
    <t>TOTAL</t>
  </si>
  <si>
    <t>Electrica Distribuţie Transilvania Sud S.A.</t>
  </si>
  <si>
    <t>Enel Distribuţie Muntenia S.A.</t>
  </si>
  <si>
    <t>Enel Energie Muntenia S.A.</t>
  </si>
  <si>
    <t>World Trade Center Bucureşti S.A.</t>
  </si>
  <si>
    <t>** = societate înfiinţată în urma fuziunii prin contopire între CN "Aeroportul Internaţional Henri Coandă - Bucureşti" S.A. şi S.N. "Aeroportul Internaţional Bucureşti Băneasa - Aurel Vlaicu" S.A.</t>
  </si>
  <si>
    <t xml:space="preserve">Data de raportare:  </t>
  </si>
  <si>
    <t>Evoluţia activului net şi a valorii unitare a activului net în ultimii 3 ani</t>
  </si>
  <si>
    <t>Activ net</t>
  </si>
  <si>
    <t>VUAN</t>
  </si>
  <si>
    <t>Dobânda zilnică</t>
  </si>
  <si>
    <t>Dobânda cumulată</t>
  </si>
  <si>
    <t>Valoare actualizată</t>
  </si>
  <si>
    <t>Nuclearelectrica SA</t>
  </si>
  <si>
    <t>Oil Terminal SA</t>
  </si>
  <si>
    <t>Diff</t>
  </si>
  <si>
    <t>Legendă:</t>
  </si>
  <si>
    <t>Diferenţe</t>
  </si>
  <si>
    <t>CN Administratia Porturilor Maritime SA</t>
  </si>
  <si>
    <t>CN Administratia Canalelor Navigabile SA</t>
  </si>
  <si>
    <t>CN Administratia Porturilor Dunarii Fluviale SA</t>
  </si>
  <si>
    <t>CN Administratia Porturilor Dunarii Maritime SA</t>
  </si>
  <si>
    <t>CN Aeroporturi Bucuresti SA</t>
  </si>
  <si>
    <t>RON</t>
  </si>
  <si>
    <t>BRD</t>
  </si>
  <si>
    <t>Banca intermediară</t>
  </si>
  <si>
    <t>Preţ achiziţie cumulat cu valoarea dobânzii zilnice aferente perioadei scurse de la data achiziţiei</t>
  </si>
  <si>
    <t>Left</t>
  </si>
  <si>
    <t>Top</t>
  </si>
  <si>
    <t>Right</t>
  </si>
  <si>
    <t>Bottom</t>
  </si>
  <si>
    <t>Ref</t>
  </si>
  <si>
    <t>$A$1:$R$86</t>
  </si>
  <si>
    <t>$A$2:$Z$53</t>
  </si>
  <si>
    <t>$B$89:$E$97</t>
  </si>
  <si>
    <t>$A$2:$C$66</t>
  </si>
  <si>
    <t>SNP</t>
  </si>
  <si>
    <t>Transelectrica SA</t>
  </si>
  <si>
    <t>OMV Petrom SA</t>
  </si>
  <si>
    <t>Romgaz SA</t>
  </si>
  <si>
    <t>Societatea Nationala a Sarii SA</t>
  </si>
  <si>
    <t>Lei</t>
  </si>
  <si>
    <t>TLV</t>
  </si>
  <si>
    <t>BRD-Groupe Societe Generale S.A.</t>
  </si>
  <si>
    <t>Banca Transilvania S.A.</t>
  </si>
  <si>
    <t>Alcom S.A.</t>
  </si>
  <si>
    <t>Romplumb S.A.</t>
  </si>
  <si>
    <t>Aeroportul Internaţional Mihail Kogălniceanu - Constanţa S.A.</t>
  </si>
  <si>
    <t>Aeroportul Internaţional Timişoara - Traian Vuia S.A.</t>
  </si>
  <si>
    <t>Metoda de evaluare</t>
  </si>
  <si>
    <t>Valoare totală</t>
  </si>
  <si>
    <t>Pondere în capitalul social al emitentului</t>
  </si>
  <si>
    <t>OIL</t>
  </si>
  <si>
    <t>MECP</t>
  </si>
  <si>
    <t>ALCQ</t>
  </si>
  <si>
    <t>IORB</t>
  </si>
  <si>
    <t>ROMR</t>
  </si>
  <si>
    <t>Obligaţiuni sau alte titluri de creanţă tranzacţionabile emise sau garantate de către stat ori de autorităţi ale administraţiei publice centrale</t>
  </si>
  <si>
    <t>Certificate de trezorerie cu discount</t>
  </si>
  <si>
    <t>Seria şi nr emisiunii</t>
  </si>
  <si>
    <t>Nr. titluri</t>
  </si>
  <si>
    <t>Data achiziţiei</t>
  </si>
  <si>
    <t>Data scadenţei</t>
  </si>
  <si>
    <t>ALR</t>
  </si>
  <si>
    <t>PACY</t>
  </si>
  <si>
    <t>RORX</t>
  </si>
  <si>
    <t>Summary of the impact on NAV value of the exclusion of dividends from portfolio companies shareholders equity</t>
  </si>
  <si>
    <t>Company name</t>
  </si>
  <si>
    <t>Company type</t>
  </si>
  <si>
    <t>NAV impact</t>
  </si>
  <si>
    <t>FP Gross dividend (RON)</t>
  </si>
  <si>
    <t>FP Net dividend (RON)</t>
  </si>
  <si>
    <t>Total gross distributed dividends</t>
  </si>
  <si>
    <t>n/a, at FV</t>
  </si>
  <si>
    <t>NAV value (incl dividends)</t>
  </si>
  <si>
    <t>NAV value (excl. dividends)</t>
  </si>
  <si>
    <t xml:space="preserve">E.ON Energie România S.A. </t>
  </si>
  <si>
    <t>2012 Shareholders equity incl. dividends</t>
  </si>
  <si>
    <t>2012 Shareholders equity excl. dividends</t>
  </si>
  <si>
    <t>statutory FS</t>
  </si>
  <si>
    <t>IFRS FS</t>
  </si>
  <si>
    <t>GDF Suez Energy România S.A.</t>
  </si>
  <si>
    <t>Company type-listed/ unlisted</t>
  </si>
  <si>
    <t>Portfolio companies - shareholders equity adjutment impact</t>
  </si>
  <si>
    <t>n/a, valued at zero per analyst recommendation</t>
  </si>
  <si>
    <t>FP Gross div</t>
  </si>
  <si>
    <t>n/a, valued at Closing Price</t>
  </si>
  <si>
    <t>Dividends from portfolio companies declared in May 2013</t>
  </si>
  <si>
    <t>IOR</t>
  </si>
  <si>
    <t>X</t>
  </si>
  <si>
    <t xml:space="preserve">I. </t>
  </si>
  <si>
    <t>1.1.</t>
  </si>
  <si>
    <t>1.2.</t>
  </si>
  <si>
    <t>1.3.</t>
  </si>
  <si>
    <t>4.1.</t>
  </si>
  <si>
    <t>4.2.</t>
  </si>
  <si>
    <t>4.3.</t>
  </si>
  <si>
    <t>5.1.</t>
  </si>
  <si>
    <t>5.2.</t>
  </si>
  <si>
    <t>5.3.</t>
  </si>
  <si>
    <t>5.4.</t>
  </si>
  <si>
    <t>II.</t>
  </si>
  <si>
    <t>III.</t>
  </si>
  <si>
    <t>Denumire element</t>
  </si>
  <si>
    <t>% din activul net</t>
  </si>
  <si>
    <t>% din activul total</t>
  </si>
  <si>
    <t>Valuta</t>
  </si>
  <si>
    <t>Total active</t>
  </si>
  <si>
    <t xml:space="preserve">valori mobiliare şi instrumente ale pieţei monetare admise sau tranzacţionate pe o piaţă reglementată din România, din care: </t>
  </si>
  <si>
    <t xml:space="preserve">valori mobiliare şi instrumente ale pieţei monetare admise sau tranzacţionate pe o piaţă reglementată dintr-un stat membru, din care: </t>
  </si>
  <si>
    <t>Valori mobiliare nou-emise</t>
  </si>
  <si>
    <t>Alte valori mobiliare şi instrumente ale pieţei monetare menţionate la art. 187 lit. a) din Regulamentul nr. 15/2004, din care:</t>
  </si>
  <si>
    <t>- acţiuni neadmise la tranzacţionare pe o piaţă reglementată</t>
  </si>
  <si>
    <t>Depozite bancare, din care:</t>
  </si>
  <si>
    <t>depozite bancare constituite la instituţii de credit din România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</si>
  <si>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</si>
  <si>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</si>
  <si>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reglementată:</t>
  </si>
  <si>
    <t>instrumente financiare derivate tranzacţionate pe o piaţă reglementată din România, pe categorii;</t>
  </si>
  <si>
    <t>instrumente financiare derivate tranzacţionate pe o piaţă reglementată dintr-un stat membru, pe categorii</t>
  </si>
  <si>
    <t>instrumente financiare derivate tranzacţionate pe o piaţă reglementată dintr-un stat nemembru, pe categorii</t>
  </si>
  <si>
    <t>Instrumente financiare derivate negociate în afara pieţelor reglementate, pe categorii de instrumente</t>
  </si>
  <si>
    <t>Conturi curente şi numerar, din care:</t>
  </si>
  <si>
    <t>- în lei</t>
  </si>
  <si>
    <t>- în euro</t>
  </si>
  <si>
    <t>- în USD</t>
  </si>
  <si>
    <t>- în GBP</t>
  </si>
  <si>
    <t>Instrumente ale pieţei monetare, altele decât cele tranzacţionate pe o piaţă reglementată, conform art. 101 alin. (1) lit. g) din Legea nr. 297/2004 privind piaţa de capital, cu modificările şi completările ulterioare, din care:</t>
  </si>
  <si>
    <t>- certificate de trezorerie cu discount, cu maturitaţi iniţiale mai mici de 1 an</t>
  </si>
  <si>
    <t>Titluri de participare ale altor organisme de plasament colectiv/ organismelor de plasament colectiv în valori mobiliare (A.O.P.C./ O.P.C.V.M.)</t>
  </si>
  <si>
    <t>Alte active din care:</t>
  </si>
  <si>
    <t>- dividende nete de încasat de la societăti din România</t>
  </si>
  <si>
    <t xml:space="preserve">- impozit dividende de recuperat de la autorităţille fiscale din Austria </t>
  </si>
  <si>
    <t>- impozit pe dividende de recuperat de la Bugetul de Stat</t>
  </si>
  <si>
    <t>- impozit pe profit de recuperat de la Bugetul de Stat</t>
  </si>
  <si>
    <t>- alte creanţe</t>
  </si>
  <si>
    <t>- cheltuieli înregistrate în avans</t>
  </si>
  <si>
    <t>Total obligaţii</t>
  </si>
  <si>
    <t>Cheltuieli pentru plata comisioanelor datorate societăţii de administrare a investiţiilor (S.A.I.)</t>
  </si>
  <si>
    <t>Cheltuieli pentru plata comisioanelor datorate depozitarului</t>
  </si>
  <si>
    <t>Cheltuieli cu comisioanele datorate intermediarilor</t>
  </si>
  <si>
    <t>Cheltuieli cu comisioanele de rulaj şi alte servicii bancare</t>
  </si>
  <si>
    <t>Cheltuieli cu dobânzile</t>
  </si>
  <si>
    <t>Cheltuieli de emisiune</t>
  </si>
  <si>
    <t>Cheltuielile cu auditul financiar</t>
  </si>
  <si>
    <t>Alte obligaţii, din care:</t>
  </si>
  <si>
    <t>- dividende de plată</t>
  </si>
  <si>
    <t xml:space="preserve">- provizioane pentru riscuri şi cheltuieli </t>
  </si>
  <si>
    <t>- TVA de plată la Bugetul de Stat</t>
  </si>
  <si>
    <t>- alte obligaţii, din care: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</si>
  <si>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</si>
  <si>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</si>
  <si>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</si>
  <si>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</si>
  <si>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</si>
  <si>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</si>
  <si>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1.1.1 acţiuni cotate tranzacţionate în ultimele 30 zile de tranzacţionare</t>
  </si>
  <si>
    <t>1.1.2 acţiuni cotate dar netranzacţionate în ultimele 30 de zile de tranzacţionare</t>
  </si>
  <si>
    <t>1.2.1 acţiuni cotate tranzacţionate în ultimele 30 zile de tranzacţionare</t>
  </si>
  <si>
    <t>1.2.2 acţiuni cotate dar netranzacţionate în ultimele 30 de zile de tranzacţionare</t>
  </si>
  <si>
    <t>1.1 acţiuni cotate tranzacţionate în ultimele 30 zile de tranzacţionare</t>
  </si>
  <si>
    <t>1.2 acţiuni cotate dar netranzacţionate în ultimele 30 de zile de tranzacţionare</t>
  </si>
  <si>
    <t>- vărsăminte de efectuat pentru răscumpărarea acţiunilor proprii</t>
  </si>
  <si>
    <t>1.1.3 Obligaţiuni guvernamentale</t>
  </si>
  <si>
    <t>- imobilizări necorporale</t>
  </si>
  <si>
    <t xml:space="preserve">Instrumentele menţionate la art. 187 lit. a) din Regulamentul nr.15/2004, din care: </t>
  </si>
  <si>
    <t>valori mobiliare şi instrumente ale pieţei monetare admise la cota oficială a unei burse dintr-un stat nemembru sau negociate pe o altă piaţă reglementată dintr-un stat nemembru, care operează în mod regulat şi este recunoscută şi deschisă publicului, aprobată de Autoritatea de Supraveghere Financiara (ASF)</t>
  </si>
  <si>
    <t>Cheltuieli cu plata comisioanelor/tarifelor datorate ASF</t>
  </si>
  <si>
    <t>Acţiuni neadmise la tranzacţionare pe o piaţă reglementată</t>
  </si>
  <si>
    <t>1.1.4 drepturi de alocare neadmise la tranzacționare pe o piață reglementată</t>
  </si>
  <si>
    <t>SNN</t>
  </si>
  <si>
    <t>SNG</t>
  </si>
  <si>
    <t>BRD Groupe Societe Generale</t>
  </si>
  <si>
    <t>Victor Strâmbei</t>
  </si>
  <si>
    <t>Şef serviciu depozitare</t>
  </si>
  <si>
    <t>Claudia Ionescu</t>
  </si>
  <si>
    <t>Director</t>
  </si>
  <si>
    <t>Preţ de închidere</t>
  </si>
  <si>
    <t>Preţ de referinţă - Preţ mediu</t>
  </si>
  <si>
    <t>Valori mobiliare şi instrumente ale pieţei monetare, din care:*</t>
  </si>
  <si>
    <t>Reorganizare judiciară</t>
  </si>
  <si>
    <t>Banca Comerciala Romana</t>
  </si>
  <si>
    <t>Franklin Templeton Investment Management Ltd United Kingdom Sucursala Bucureşti, în calitate de administrator unic al FONDULUI PROPRIETATEA S.A.</t>
  </si>
  <si>
    <t>BRD  Groupe Societe Generale</t>
  </si>
  <si>
    <t>Valoare depozit bancar cumulată cu valoarea dobânzii zilnice aferente perioadei scurse de la data constituirii</t>
  </si>
  <si>
    <t>E.ON Distribuţie România S.A.*****</t>
  </si>
  <si>
    <t>***** = la 31 decembrie 2014, E.ON Moldova Distribuţie S.A. (companie absorbită) a fuzionat prin absorpţie cu E.ON Gaz Distribuţie S.A. (companie absorbantă), numele companiei absorbante devenind E.ON Distribuţie România S.A.</t>
  </si>
  <si>
    <t>ING BANK</t>
  </si>
  <si>
    <t>- facilitate de credit pe termen scurt</t>
  </si>
  <si>
    <t>- creanţa reprezentând suma transferată la Depozitarul Central pentru returnarea de capital către acționari din 2015, și neplătită încă către / neîncasată încă de acționari până la sfârșitul perioadei</t>
  </si>
  <si>
    <t>- datorii legate de returnarea de capital către acţionari</t>
  </si>
  <si>
    <t>- remunerații şi contribuţii aferente</t>
  </si>
  <si>
    <t>RO1215DBN073</t>
  </si>
  <si>
    <t>Raiffeisen Bank</t>
  </si>
  <si>
    <t>CITI Bank</t>
  </si>
  <si>
    <t>Obligaţiuni guvernamentale</t>
  </si>
  <si>
    <t>Cod ISIN</t>
  </si>
  <si>
    <t>Nr. instrumente deţinute</t>
  </si>
  <si>
    <t>Data cupon</t>
  </si>
  <si>
    <t>Valoarea iniţială</t>
  </si>
  <si>
    <t>Dobândă zilnică</t>
  </si>
  <si>
    <t>Discount/primă cumulat/(ă)</t>
  </si>
  <si>
    <t>Preţ piaţă</t>
  </si>
  <si>
    <t>Pondere în activul total al FP</t>
  </si>
  <si>
    <t>Pondere în activul net al FP</t>
  </si>
  <si>
    <t>Ministerul de Finanţe</t>
  </si>
  <si>
    <t>Preţ de închidere (Prețul incluzând dobânda cumulată)</t>
  </si>
  <si>
    <t>RO1515CTN096</t>
  </si>
  <si>
    <t>Valoare justa / actiune (ultimul pret de tranzactionare)</t>
  </si>
  <si>
    <t>* = Include de asemenea valoarea participatiilor în companiile admise la tranzactionare pe piaţa AeRo (sistem alternativ de tranzacţionare)</t>
  </si>
  <si>
    <t>Valoarea justă/acţiune (Valoare conform raportului evaluatorului independent la 31 martie 2014)</t>
  </si>
  <si>
    <t>Capitaluri proprii la 31 decembrie 2014 / acţiune</t>
  </si>
  <si>
    <t>Valoarea justă/acţiune (Capitaluri proprii la 31 decembrie 2014 ajustate cu valoarea dividendelor declarate/ acţiune)</t>
  </si>
  <si>
    <t>Valoarea justă/acţiune (Valoare conform raportului evaluatorului independent la 30 septembrie 2014)</t>
  </si>
  <si>
    <t>Valoarea justă/acţiune (Valoare conform raportului evaluatorului independent la 31 decembrie 2014)</t>
  </si>
  <si>
    <t>Evaluată la zero (lipsă situaţii financiare pentru exerciţiul financiar încheiat la 31 decembrie 2014)</t>
  </si>
  <si>
    <t>Enel Distribuţie Banat S.A.</t>
  </si>
  <si>
    <t>Enel Distribuţie Dobrogea S.A.</t>
  </si>
  <si>
    <t>Enel Energie S.A.</t>
  </si>
  <si>
    <t>Reprezentant legal</t>
  </si>
  <si>
    <t>Oana Truţa</t>
  </si>
  <si>
    <t>Situaţia detaliată a investiţiilor la data de 30 septembrie 2015</t>
  </si>
  <si>
    <t>ANEXA NR. 4 SITUAŢIA ACTIVELOR ŞI OBLIGAŢIILOR LA DATA DE 30 SEPTEMBRIE 2015</t>
  </si>
  <si>
    <t>Valoare justă/acţiune (valoare zero)</t>
  </si>
  <si>
    <t>Creștere zilnică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</si>
</sst>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l_e_i_-;\-* #,##0.00\ _l_e_i_-;_-* &quot;-&quot;??\ _l_e_i_-;_-@_-"/>
    <numFmt numFmtId="173" formatCode="#,##0.0000_);[Red]\(#,##0.0000\)"/>
    <numFmt numFmtId="174" formatCode="_(* #,##0_);_(* \(#,##0\);_(* &quot;-&quot;??_);_(@_)"/>
    <numFmt numFmtId="175" formatCode="0.0000%"/>
    <numFmt numFmtId="176" formatCode="0.0000"/>
    <numFmt numFmtId="177" formatCode="#,##0.0000"/>
    <numFmt numFmtId="178" formatCode="[$-409]d\-mmm\-yy;@"/>
    <numFmt numFmtId="179" formatCode="00000"/>
    <numFmt numFmtId="180" formatCode="_([$RON]\ * #,##0.00_);_([$RON]\ * \(#,##0.00\);_([$RON]\ * &quot;-&quot;??_);_(@_)"/>
    <numFmt numFmtId="181" formatCode="[$-409]d/mmm/yyyy;@"/>
    <numFmt numFmtId="182" formatCode="_-[$€-2]* #,##0.00_-;\-[$€-2]* #,##0.00_-;_-[$€-2]* &quot;-&quot;??_-"/>
    <numFmt numFmtId="183" formatCode="0.0%"/>
    <numFmt numFmtId="184" formatCode="_(* #,##0.0000_);_(* \(#,##0.0000\);_(* &quot;-&quot;??_);_(@_)"/>
    <numFmt numFmtId="185" formatCode="_([$EUR]\ * #,##0.00_);_([$EUR]\ * \(#,##0.00\);_([$EUR]\ * &quot;-&quot;??_);_(@_)"/>
    <numFmt numFmtId="186" formatCode="#,##0.000"/>
    <numFmt numFmtId="187" formatCode="[$-418]d\-mmm\-yyyy;@"/>
    <numFmt numFmtId="188" formatCode="_([$€-2]\ * #,##0_);_([$€-2]\ * \(#,##0\);_([$€-2]\ * &quot;-&quot;_);_(@_)"/>
    <numFmt numFmtId="189" formatCode="m/yy"/>
    <numFmt numFmtId="190" formatCode="[$-809]dd\ mmmm\ yyyy;@"/>
    <numFmt numFmtId="191" formatCode="_([$USD]\ * #,##0.00_);_([$USD]\ * \(#,##0.00\);_([$USD]\ * &quot;-&quot;??_);_(@_)"/>
    <numFmt numFmtId="192" formatCode="[$-809]d\ mmmm\ yyyy;@"/>
    <numFmt numFmtId="193" formatCode="#,##0.00_ ;[Red]\-#,##0.00\ "/>
    <numFmt numFmtId="194" formatCode="_-* #,##0.0000000_-;\-* #,##0.0000000_-;_-* &quot;-&quot;??_-;_-@_-"/>
    <numFmt numFmtId="195" formatCode="_-[$EUR]\ * #,##0.00_-;\-[$EUR]\ * #,##0.00_-;_-[$EUR]\ * &quot;-&quot;??_-;_-@_-"/>
    <numFmt numFmtId="196" formatCode="[$-418]d\-mmm\-yy;@"/>
    <numFmt numFmtId="197" formatCode="_([$GBP]\ * #,##0.00_);_([$GBP]\ * \(#,##0.00\);_([$GBP]\ * &quot;-&quot;??_);_(@_)"/>
    <numFmt numFmtId="198" formatCode="[$-418]d\ mmmm\ yyyy;@"/>
    <numFmt numFmtId="199" formatCode="#,##0.00\ _l_e_i;[Red]\-#,##0.00\ _l_e_i"/>
    <numFmt numFmtId="200" formatCode="#,##0.0000;\(#,##0.0000\)"/>
    <numFmt numFmtId="201" formatCode="[$-409]mmmm\ d\,\ yyyy;@"/>
    <numFmt numFmtId="202" formatCode="#,##0.0"/>
    <numFmt numFmtId="203" formatCode="_(* #,##0.0_);_(* \(#,##0.0\);_(* &quot;-&quot;??_);_(@_)"/>
    <numFmt numFmtId="204" formatCode="#,##0;\(#,##0\)"/>
    <numFmt numFmtId="205" formatCode="#,##0.0;\(#,##0.0\)"/>
    <numFmt numFmtId="206" formatCode="#,##0.0000\ [$lei-418]"/>
    <numFmt numFmtId="207" formatCode="[$€-2]\ #,##0.0000"/>
    <numFmt numFmtId="208" formatCode="[$$-409]#,##0.0000"/>
    <numFmt numFmtId="209" formatCode="_(* #,##0.000_);_(* \(#,##0.000\);_(* &quot;-&quot;??_);_(@_)"/>
    <numFmt numFmtId="210" formatCode="#,##0.0000;[Red]#,##0.0000"/>
    <numFmt numFmtId="211" formatCode="_(* #,##0.0000_);_(* \(#,##0.0000\);_(* &quot;-&quot;????_);_(@_)"/>
    <numFmt numFmtId="212" formatCode="0.000000000000000000%"/>
    <numFmt numFmtId="213" formatCode="_(* #,##0.00000_);_(* \(#,##0.00000\);_(* &quot;-&quot;??_);_(@_)"/>
    <numFmt numFmtId="214" formatCode="_ * #,##0.00_ ;_ * \-#,##0.00_ ;_ * &quot;-&quot;??_ ;_ @_ "/>
    <numFmt numFmtId="215" formatCode="_(* #,##0.000_);_(* \(#,##0.000\);_(* &quot;-&quot;???_);_(@_)"/>
    <numFmt numFmtId="216" formatCode="#,##0.000;\(#,##0.000\)"/>
    <numFmt numFmtId="217" formatCode="#,##0.00;\(#,##0.00\)"/>
    <numFmt numFmtId="218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Univers 45 Light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18"/>
      <name val="Tahoma"/>
      <family val="2"/>
    </font>
    <font>
      <sz val="12"/>
      <color indexed="18"/>
      <name val="Times New Roman"/>
      <family val="1"/>
    </font>
    <font>
      <b/>
      <sz val="9"/>
      <color indexed="18"/>
      <name val="Tahoma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Helv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0"/>
      <color indexed="12"/>
      <name val="LinePrinte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8"/>
      <name val="System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i/>
      <sz val="8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44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30577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0000FF"/>
      <name val="Arial"/>
      <family val="2"/>
    </font>
    <font>
      <sz val="8"/>
      <color rgb="FFFF0000"/>
      <name val="Tahoma"/>
      <family val="2"/>
    </font>
    <font>
      <b/>
      <sz val="10"/>
      <color theme="1"/>
      <name val="Times New Roman"/>
      <family val="1"/>
    </font>
    <font>
      <sz val="8"/>
      <color theme="1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52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214" fontId="3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45" fillId="0" borderId="0" applyNumberFormat="0" applyFill="0" applyBorder="0" applyAlignment="0">
      <protection locked="0"/>
    </xf>
    <xf numFmtId="0" fontId="3" fillId="0" borderId="0">
      <alignment horizontal="left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477" applyFont="1">
      <alignment/>
      <protection/>
    </xf>
    <xf numFmtId="0" fontId="12" fillId="0" borderId="0" xfId="477" applyFont="1" applyFill="1" applyBorder="1" applyAlignment="1">
      <alignment wrapText="1"/>
      <protection/>
    </xf>
    <xf numFmtId="0" fontId="14" fillId="0" borderId="0" xfId="477" applyFont="1" applyFill="1" applyBorder="1" applyAlignment="1">
      <alignment horizontal="center" wrapText="1"/>
      <protection/>
    </xf>
    <xf numFmtId="4" fontId="12" fillId="0" borderId="0" xfId="477" applyNumberFormat="1" applyFont="1" applyFill="1" applyBorder="1" applyAlignment="1">
      <alignment wrapText="1"/>
      <protection/>
    </xf>
    <xf numFmtId="4" fontId="15" fillId="0" borderId="0" xfId="477" applyNumberFormat="1" applyFont="1" applyFill="1" applyBorder="1" applyAlignment="1">
      <alignment wrapText="1"/>
      <protection/>
    </xf>
    <xf numFmtId="0" fontId="12" fillId="0" borderId="0" xfId="477" applyFont="1" applyFill="1" applyBorder="1" applyAlignment="1">
      <alignment horizontal="center" wrapText="1"/>
      <protection/>
    </xf>
    <xf numFmtId="15" fontId="12" fillId="0" borderId="0" xfId="477" applyNumberFormat="1" applyFont="1" applyFill="1" applyBorder="1" applyAlignment="1">
      <alignment horizontal="right" wrapText="1"/>
      <protection/>
    </xf>
    <xf numFmtId="4" fontId="12" fillId="0" borderId="0" xfId="477" applyNumberFormat="1" applyFont="1" applyFill="1" applyBorder="1" applyAlignment="1">
      <alignment horizontal="center" wrapText="1"/>
      <protection/>
    </xf>
    <xf numFmtId="10" fontId="12" fillId="0" borderId="0" xfId="477" applyNumberFormat="1" applyFont="1" applyFill="1" applyBorder="1" applyAlignment="1">
      <alignment horizontal="center" wrapText="1"/>
      <protection/>
    </xf>
    <xf numFmtId="0" fontId="12" fillId="0" borderId="0" xfId="477" applyFont="1" applyBorder="1">
      <alignment/>
      <protection/>
    </xf>
    <xf numFmtId="0" fontId="12" fillId="0" borderId="0" xfId="477" applyFont="1" applyFill="1" applyBorder="1">
      <alignment/>
      <protection/>
    </xf>
    <xf numFmtId="10" fontId="12" fillId="0" borderId="0" xfId="477" applyNumberFormat="1" applyFont="1" applyFill="1" applyBorder="1" applyAlignment="1">
      <alignment horizontal="right" wrapText="1"/>
      <protection/>
    </xf>
    <xf numFmtId="4" fontId="12" fillId="0" borderId="0" xfId="477" applyNumberFormat="1" applyFont="1" applyAlignment="1">
      <alignment wrapText="1"/>
      <protection/>
    </xf>
    <xf numFmtId="38" fontId="2" fillId="55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75" fontId="12" fillId="0" borderId="0" xfId="489" applyNumberFormat="1" applyFont="1" applyAlignment="1">
      <alignment/>
    </xf>
    <xf numFmtId="175" fontId="21" fillId="0" borderId="0" xfId="489" applyNumberFormat="1" applyFont="1" applyAlignment="1">
      <alignment/>
    </xf>
    <xf numFmtId="0" fontId="21" fillId="0" borderId="0" xfId="477" applyFont="1" applyBorder="1">
      <alignment/>
      <protection/>
    </xf>
    <xf numFmtId="0" fontId="21" fillId="0" borderId="0" xfId="477" applyFont="1" applyAlignment="1">
      <alignment wrapText="1"/>
      <protection/>
    </xf>
    <xf numFmtId="0" fontId="12" fillId="55" borderId="0" xfId="477" applyFont="1" applyFill="1">
      <alignment/>
      <protection/>
    </xf>
    <xf numFmtId="0" fontId="12" fillId="55" borderId="0" xfId="0" applyFont="1" applyFill="1" applyBorder="1" applyAlignment="1">
      <alignment horizontal="left" vertical="center"/>
    </xf>
    <xf numFmtId="0" fontId="18" fillId="55" borderId="0" xfId="0" applyFont="1" applyFill="1" applyAlignment="1">
      <alignment/>
    </xf>
    <xf numFmtId="0" fontId="14" fillId="55" borderId="0" xfId="0" applyFont="1" applyFill="1" applyAlignment="1">
      <alignment/>
    </xf>
    <xf numFmtId="0" fontId="12" fillId="55" borderId="0" xfId="0" applyFont="1" applyFill="1" applyAlignment="1">
      <alignment wrapText="1"/>
    </xf>
    <xf numFmtId="0" fontId="18" fillId="55" borderId="0" xfId="0" applyFont="1" applyFill="1" applyAlignment="1">
      <alignment wrapText="1"/>
    </xf>
    <xf numFmtId="0" fontId="15" fillId="55" borderId="0" xfId="477" applyFont="1" applyFill="1">
      <alignment/>
      <protection/>
    </xf>
    <xf numFmtId="0" fontId="14" fillId="55" borderId="0" xfId="477" applyFont="1" applyFill="1" applyAlignment="1">
      <alignment/>
      <protection/>
    </xf>
    <xf numFmtId="0" fontId="16" fillId="55" borderId="0" xfId="477" applyFont="1" applyFill="1" applyAlignment="1">
      <alignment/>
      <protection/>
    </xf>
    <xf numFmtId="0" fontId="12" fillId="55" borderId="0" xfId="477" applyFont="1" applyFill="1" applyAlignment="1">
      <alignment wrapText="1"/>
      <protection/>
    </xf>
    <xf numFmtId="0" fontId="12" fillId="55" borderId="0" xfId="477" applyFont="1" applyFill="1" applyBorder="1" applyAlignment="1">
      <alignment wrapText="1"/>
      <protection/>
    </xf>
    <xf numFmtId="0" fontId="17" fillId="55" borderId="0" xfId="477" applyFont="1" applyFill="1" applyBorder="1" applyAlignment="1">
      <alignment horizontal="center" wrapText="1"/>
      <protection/>
    </xf>
    <xf numFmtId="0" fontId="14" fillId="55" borderId="0" xfId="477" applyFont="1" applyFill="1" applyBorder="1" applyAlignment="1">
      <alignment horizontal="center" wrapText="1"/>
      <protection/>
    </xf>
    <xf numFmtId="4" fontId="12" fillId="55" borderId="0" xfId="477" applyNumberFormat="1" applyFont="1" applyFill="1" applyBorder="1" applyAlignment="1">
      <alignment wrapText="1"/>
      <protection/>
    </xf>
    <xf numFmtId="4" fontId="15" fillId="55" borderId="0" xfId="477" applyNumberFormat="1" applyFont="1" applyFill="1" applyBorder="1" applyAlignment="1">
      <alignment wrapText="1"/>
      <protection/>
    </xf>
    <xf numFmtId="0" fontId="12" fillId="55" borderId="0" xfId="477" applyFont="1" applyFill="1" applyBorder="1" applyAlignment="1">
      <alignment horizontal="center" wrapText="1"/>
      <protection/>
    </xf>
    <xf numFmtId="0" fontId="12" fillId="55" borderId="0" xfId="477" applyFont="1" applyFill="1" applyBorder="1">
      <alignment/>
      <protection/>
    </xf>
    <xf numFmtId="4" fontId="14" fillId="55" borderId="0" xfId="477" applyNumberFormat="1" applyFont="1" applyFill="1" applyBorder="1" applyAlignment="1">
      <alignment horizontal="center" wrapText="1"/>
      <protection/>
    </xf>
    <xf numFmtId="49" fontId="12" fillId="55" borderId="0" xfId="477" applyNumberFormat="1" applyFont="1" applyFill="1" applyBorder="1" applyAlignment="1">
      <alignment horizontal="center" wrapText="1"/>
      <protection/>
    </xf>
    <xf numFmtId="178" fontId="12" fillId="55" borderId="0" xfId="477" applyNumberFormat="1" applyFont="1" applyFill="1" applyBorder="1" applyAlignment="1">
      <alignment wrapText="1"/>
      <protection/>
    </xf>
    <xf numFmtId="176" fontId="12" fillId="55" borderId="0" xfId="477" applyNumberFormat="1" applyFont="1" applyFill="1" applyBorder="1" applyAlignment="1">
      <alignment wrapText="1"/>
      <protection/>
    </xf>
    <xf numFmtId="0" fontId="0" fillId="55" borderId="0" xfId="0" applyFill="1" applyAlignment="1">
      <alignment/>
    </xf>
    <xf numFmtId="175" fontId="12" fillId="55" borderId="0" xfId="489" applyNumberFormat="1" applyFont="1" applyFill="1" applyAlignment="1">
      <alignment/>
    </xf>
    <xf numFmtId="10" fontId="12" fillId="55" borderId="0" xfId="477" applyNumberFormat="1" applyFont="1" applyFill="1" applyBorder="1" applyAlignment="1">
      <alignment wrapText="1"/>
      <protection/>
    </xf>
    <xf numFmtId="175" fontId="12" fillId="55" borderId="0" xfId="477" applyNumberFormat="1" applyFont="1" applyFill="1" applyBorder="1" applyAlignment="1">
      <alignment wrapText="1"/>
      <protection/>
    </xf>
    <xf numFmtId="175" fontId="12" fillId="55" borderId="0" xfId="489" applyNumberFormat="1" applyFont="1" applyFill="1" applyBorder="1" applyAlignment="1">
      <alignment/>
    </xf>
    <xf numFmtId="49" fontId="16" fillId="55" borderId="0" xfId="477" applyNumberFormat="1" applyFont="1" applyFill="1" applyBorder="1" applyAlignment="1">
      <alignment/>
      <protection/>
    </xf>
    <xf numFmtId="4" fontId="12" fillId="55" borderId="0" xfId="477" applyNumberFormat="1" applyFont="1" applyFill="1">
      <alignment/>
      <protection/>
    </xf>
    <xf numFmtId="0" fontId="14" fillId="55" borderId="0" xfId="477" applyFont="1" applyFill="1" applyBorder="1" applyAlignment="1">
      <alignment wrapText="1"/>
      <protection/>
    </xf>
    <xf numFmtId="40" fontId="12" fillId="55" borderId="0" xfId="477" applyNumberFormat="1" applyFont="1" applyFill="1">
      <alignment/>
      <protection/>
    </xf>
    <xf numFmtId="0" fontId="15" fillId="55" borderId="0" xfId="477" applyFont="1" applyFill="1" applyAlignment="1">
      <alignment wrapText="1"/>
      <protection/>
    </xf>
    <xf numFmtId="3" fontId="12" fillId="55" borderId="0" xfId="477" applyNumberFormat="1" applyFont="1" applyFill="1" applyBorder="1">
      <alignment/>
      <protection/>
    </xf>
    <xf numFmtId="0" fontId="12" fillId="55" borderId="0" xfId="477" applyFont="1" applyFill="1" applyAlignment="1">
      <alignment vertical="center"/>
      <protection/>
    </xf>
    <xf numFmtId="0" fontId="14" fillId="55" borderId="0" xfId="477" applyFont="1" applyFill="1">
      <alignment/>
      <protection/>
    </xf>
    <xf numFmtId="4" fontId="15" fillId="55" borderId="0" xfId="477" applyNumberFormat="1" applyFont="1" applyFill="1">
      <alignment/>
      <protection/>
    </xf>
    <xf numFmtId="0" fontId="12" fillId="55" borderId="0" xfId="477" applyFont="1" applyFill="1" applyBorder="1" applyAlignment="1">
      <alignment horizontal="center" vertical="center"/>
      <protection/>
    </xf>
    <xf numFmtId="180" fontId="15" fillId="55" borderId="0" xfId="477" applyNumberFormat="1" applyFont="1" applyFill="1" applyBorder="1">
      <alignment/>
      <protection/>
    </xf>
    <xf numFmtId="0" fontId="15" fillId="55" borderId="0" xfId="477" applyFont="1" applyFill="1" applyBorder="1">
      <alignment/>
      <protection/>
    </xf>
    <xf numFmtId="0" fontId="22" fillId="55" borderId="0" xfId="0" applyFont="1" applyFill="1" applyAlignment="1">
      <alignment/>
    </xf>
    <xf numFmtId="0" fontId="23" fillId="55" borderId="0" xfId="0" applyFont="1" applyFill="1" applyAlignment="1">
      <alignment wrapText="1"/>
    </xf>
    <xf numFmtId="175" fontId="12" fillId="56" borderId="20" xfId="489" applyNumberFormat="1" applyFont="1" applyFill="1" applyBorder="1" applyAlignment="1">
      <alignment/>
    </xf>
    <xf numFmtId="175" fontId="14" fillId="56" borderId="21" xfId="489" applyNumberFormat="1" applyFont="1" applyFill="1" applyBorder="1" applyAlignment="1">
      <alignment/>
    </xf>
    <xf numFmtId="0" fontId="26" fillId="55" borderId="0" xfId="0" applyFont="1" applyFill="1" applyAlignment="1">
      <alignment/>
    </xf>
    <xf numFmtId="0" fontId="27" fillId="55" borderId="0" xfId="0" applyFont="1" applyFill="1" applyAlignment="1">
      <alignment wrapText="1"/>
    </xf>
    <xf numFmtId="0" fontId="27" fillId="55" borderId="0" xfId="0" applyFont="1" applyFill="1" applyAlignment="1">
      <alignment/>
    </xf>
    <xf numFmtId="0" fontId="22" fillId="55" borderId="0" xfId="477" applyFont="1" applyFill="1" applyAlignment="1">
      <alignment/>
      <protection/>
    </xf>
    <xf numFmtId="0" fontId="25" fillId="35" borderId="0" xfId="477" applyFont="1" applyFill="1" applyBorder="1" applyAlignment="1">
      <alignment wrapText="1"/>
      <protection/>
    </xf>
    <xf numFmtId="0" fontId="25" fillId="35" borderId="0" xfId="477" applyFont="1" applyFill="1" applyBorder="1" applyAlignment="1">
      <alignment horizontal="center" wrapText="1"/>
      <protection/>
    </xf>
    <xf numFmtId="175" fontId="12" fillId="56" borderId="22" xfId="477" applyNumberFormat="1" applyFont="1" applyFill="1" applyBorder="1" applyAlignment="1">
      <alignment horizontal="right" wrapText="1"/>
      <protection/>
    </xf>
    <xf numFmtId="175" fontId="12" fillId="56" borderId="22" xfId="489" applyNumberFormat="1" applyFont="1" applyFill="1" applyBorder="1" applyAlignment="1">
      <alignment/>
    </xf>
    <xf numFmtId="181" fontId="12" fillId="56" borderId="20" xfId="477" applyNumberFormat="1" applyFont="1" applyFill="1" applyBorder="1" applyAlignment="1">
      <alignment wrapText="1"/>
      <protection/>
    </xf>
    <xf numFmtId="0" fontId="12" fillId="56" borderId="20" xfId="477" applyFont="1" applyFill="1" applyBorder="1" applyAlignment="1">
      <alignment wrapText="1"/>
      <protection/>
    </xf>
    <xf numFmtId="175" fontId="12" fillId="56" borderId="20" xfId="477" applyNumberFormat="1" applyFont="1" applyFill="1" applyBorder="1" applyAlignment="1">
      <alignment horizontal="right" wrapText="1"/>
      <protection/>
    </xf>
    <xf numFmtId="0" fontId="12" fillId="56" borderId="20" xfId="477" applyFont="1" applyFill="1" applyBorder="1">
      <alignment/>
      <protection/>
    </xf>
    <xf numFmtId="49" fontId="14" fillId="56" borderId="21" xfId="477" applyNumberFormat="1" applyFont="1" applyFill="1" applyBorder="1" applyAlignment="1">
      <alignment wrapText="1"/>
      <protection/>
    </xf>
    <xf numFmtId="49" fontId="12" fillId="56" borderId="21" xfId="477" applyNumberFormat="1" applyFont="1" applyFill="1" applyBorder="1" applyAlignment="1">
      <alignment horizontal="center" wrapText="1"/>
      <protection/>
    </xf>
    <xf numFmtId="4" fontId="12" fillId="56" borderId="21" xfId="477" applyNumberFormat="1" applyFont="1" applyFill="1" applyBorder="1" applyAlignment="1">
      <alignment wrapText="1"/>
      <protection/>
    </xf>
    <xf numFmtId="0" fontId="12" fillId="56" borderId="21" xfId="477" applyFont="1" applyFill="1" applyBorder="1">
      <alignment/>
      <protection/>
    </xf>
    <xf numFmtId="176" fontId="12" fillId="56" borderId="21" xfId="477" applyNumberFormat="1" applyFont="1" applyFill="1" applyBorder="1" applyAlignment="1">
      <alignment wrapText="1"/>
      <protection/>
    </xf>
    <xf numFmtId="4" fontId="14" fillId="56" borderId="21" xfId="477" applyNumberFormat="1" applyFont="1" applyFill="1" applyBorder="1" applyAlignment="1">
      <alignment wrapText="1"/>
      <protection/>
    </xf>
    <xf numFmtId="10" fontId="12" fillId="56" borderId="21" xfId="477" applyNumberFormat="1" applyFont="1" applyFill="1" applyBorder="1" applyAlignment="1">
      <alignment wrapText="1"/>
      <protection/>
    </xf>
    <xf numFmtId="0" fontId="12" fillId="56" borderId="22" xfId="477" applyFont="1" applyFill="1" applyBorder="1">
      <alignment/>
      <protection/>
    </xf>
    <xf numFmtId="4" fontId="12" fillId="56" borderId="20" xfId="477" applyNumberFormat="1" applyFont="1" applyFill="1" applyBorder="1">
      <alignment/>
      <protection/>
    </xf>
    <xf numFmtId="0" fontId="14" fillId="56" borderId="21" xfId="477" applyFont="1" applyFill="1" applyBorder="1">
      <alignment/>
      <protection/>
    </xf>
    <xf numFmtId="4" fontId="14" fillId="56" borderId="21" xfId="477" applyNumberFormat="1" applyFont="1" applyFill="1" applyBorder="1">
      <alignment/>
      <protection/>
    </xf>
    <xf numFmtId="4" fontId="12" fillId="56" borderId="22" xfId="477" applyNumberFormat="1" applyFont="1" applyFill="1" applyBorder="1">
      <alignment/>
      <protection/>
    </xf>
    <xf numFmtId="3" fontId="12" fillId="56" borderId="20" xfId="477" applyNumberFormat="1" applyFont="1" applyFill="1" applyBorder="1">
      <alignment/>
      <protection/>
    </xf>
    <xf numFmtId="177" fontId="12" fillId="56" borderId="20" xfId="477" applyNumberFormat="1" applyFont="1" applyFill="1" applyBorder="1">
      <alignment/>
      <protection/>
    </xf>
    <xf numFmtId="3" fontId="14" fillId="56" borderId="21" xfId="477" applyNumberFormat="1" applyFont="1" applyFill="1" applyBorder="1">
      <alignment/>
      <protection/>
    </xf>
    <xf numFmtId="9" fontId="14" fillId="56" borderId="21" xfId="489" applyFont="1" applyFill="1" applyBorder="1" applyAlignment="1">
      <alignment/>
    </xf>
    <xf numFmtId="0" fontId="28" fillId="55" borderId="0" xfId="477" applyFont="1" applyFill="1" applyAlignment="1">
      <alignment vertical="center"/>
      <protection/>
    </xf>
    <xf numFmtId="0" fontId="25" fillId="35" borderId="0" xfId="477" applyFont="1" applyFill="1" applyBorder="1" applyAlignment="1">
      <alignment horizontal="center"/>
      <protection/>
    </xf>
    <xf numFmtId="0" fontId="25" fillId="35" borderId="0" xfId="477" applyFont="1" applyFill="1" applyBorder="1" applyAlignment="1">
      <alignment horizontal="left"/>
      <protection/>
    </xf>
    <xf numFmtId="175" fontId="14" fillId="56" borderId="21" xfId="477" applyNumberFormat="1" applyFont="1" applyFill="1" applyBorder="1">
      <alignment/>
      <protection/>
    </xf>
    <xf numFmtId="0" fontId="24" fillId="35" borderId="0" xfId="477" applyFont="1" applyFill="1" applyBorder="1">
      <alignment/>
      <protection/>
    </xf>
    <xf numFmtId="4" fontId="14" fillId="55" borderId="0" xfId="477" applyNumberFormat="1" applyFont="1" applyFill="1">
      <alignment/>
      <protection/>
    </xf>
    <xf numFmtId="4" fontId="14" fillId="55" borderId="0" xfId="477" applyNumberFormat="1" applyFont="1" applyFill="1" applyBorder="1" applyAlignment="1">
      <alignment wrapText="1"/>
      <protection/>
    </xf>
    <xf numFmtId="175" fontId="21" fillId="55" borderId="0" xfId="489" applyNumberFormat="1" applyFont="1" applyFill="1" applyAlignment="1">
      <alignment/>
    </xf>
    <xf numFmtId="2" fontId="12" fillId="55" borderId="0" xfId="477" applyNumberFormat="1" applyFont="1" applyFill="1">
      <alignment/>
      <protection/>
    </xf>
    <xf numFmtId="0" fontId="9" fillId="55" borderId="0" xfId="0" applyFont="1" applyFill="1" applyBorder="1" applyAlignment="1">
      <alignment/>
    </xf>
    <xf numFmtId="0" fontId="6" fillId="0" borderId="0" xfId="475" applyFont="1" applyFill="1">
      <alignment/>
      <protection/>
    </xf>
    <xf numFmtId="177" fontId="14" fillId="0" borderId="0" xfId="477" applyNumberFormat="1" applyFont="1" applyFill="1" applyBorder="1" applyAlignment="1">
      <alignment horizontal="center" wrapText="1"/>
      <protection/>
    </xf>
    <xf numFmtId="0" fontId="11" fillId="55" borderId="23" xfId="0" applyFont="1" applyFill="1" applyBorder="1" applyAlignment="1">
      <alignment/>
    </xf>
    <xf numFmtId="0" fontId="9" fillId="55" borderId="24" xfId="0" applyFont="1" applyFill="1" applyBorder="1" applyAlignment="1">
      <alignment/>
    </xf>
    <xf numFmtId="0" fontId="9" fillId="55" borderId="25" xfId="0" applyFont="1" applyFill="1" applyBorder="1" applyAlignment="1">
      <alignment/>
    </xf>
    <xf numFmtId="0" fontId="9" fillId="55" borderId="26" xfId="0" applyFont="1" applyFill="1" applyBorder="1" applyAlignment="1">
      <alignment/>
    </xf>
    <xf numFmtId="0" fontId="9" fillId="55" borderId="27" xfId="0" applyFont="1" applyFill="1" applyBorder="1" applyAlignment="1">
      <alignment/>
    </xf>
    <xf numFmtId="0" fontId="29" fillId="55" borderId="26" xfId="0" applyFont="1" applyFill="1" applyBorder="1" applyAlignment="1">
      <alignment/>
    </xf>
    <xf numFmtId="0" fontId="9" fillId="55" borderId="0" xfId="0" applyFont="1" applyFill="1" applyBorder="1" applyAlignment="1">
      <alignment horizontal="right"/>
    </xf>
    <xf numFmtId="0" fontId="5" fillId="55" borderId="28" xfId="474" applyFont="1" applyFill="1" applyBorder="1" applyAlignment="1">
      <alignment horizontal="center" vertical="center" wrapText="1"/>
      <protection/>
    </xf>
    <xf numFmtId="0" fontId="5" fillId="55" borderId="19" xfId="474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/>
    </xf>
    <xf numFmtId="0" fontId="7" fillId="55" borderId="19" xfId="474" applyFont="1" applyFill="1" applyBorder="1" applyAlignment="1">
      <alignment horizontal="center" vertical="center" wrapText="1"/>
      <protection/>
    </xf>
    <xf numFmtId="0" fontId="6" fillId="55" borderId="19" xfId="476" applyFont="1" applyFill="1" applyBorder="1" applyAlignment="1">
      <alignment horizontal="left"/>
      <protection/>
    </xf>
    <xf numFmtId="3" fontId="9" fillId="55" borderId="19" xfId="0" applyNumberFormat="1" applyFont="1" applyFill="1" applyBorder="1" applyAlignment="1">
      <alignment/>
    </xf>
    <xf numFmtId="3" fontId="6" fillId="55" borderId="19" xfId="0" applyNumberFormat="1" applyFont="1" applyFill="1" applyBorder="1" applyAlignment="1">
      <alignment horizontal="right" vertical="center"/>
    </xf>
    <xf numFmtId="3" fontId="8" fillId="55" borderId="19" xfId="0" applyNumberFormat="1" applyFont="1" applyFill="1" applyBorder="1" applyAlignment="1">
      <alignment/>
    </xf>
    <xf numFmtId="0" fontId="6" fillId="55" borderId="28" xfId="0" applyFont="1" applyFill="1" applyBorder="1" applyAlignment="1">
      <alignment vertical="center"/>
    </xf>
    <xf numFmtId="0" fontId="5" fillId="55" borderId="28" xfId="474" applyFont="1" applyFill="1" applyBorder="1">
      <alignment/>
      <protection/>
    </xf>
    <xf numFmtId="0" fontId="5" fillId="55" borderId="19" xfId="474" applyFont="1" applyFill="1" applyBorder="1" applyAlignment="1">
      <alignment horizontal="left"/>
      <protection/>
    </xf>
    <xf numFmtId="3" fontId="11" fillId="55" borderId="19" xfId="0" applyNumberFormat="1" applyFont="1" applyFill="1" applyBorder="1" applyAlignment="1">
      <alignment/>
    </xf>
    <xf numFmtId="4" fontId="7" fillId="55" borderId="19" xfId="0" applyNumberFormat="1" applyFont="1" applyFill="1" applyBorder="1" applyAlignment="1">
      <alignment/>
    </xf>
    <xf numFmtId="0" fontId="8" fillId="55" borderId="29" xfId="0" applyFont="1" applyFill="1" applyBorder="1" applyAlignment="1">
      <alignment/>
    </xf>
    <xf numFmtId="10" fontId="8" fillId="55" borderId="30" xfId="493" applyNumberFormat="1" applyFont="1" applyFill="1" applyBorder="1" applyAlignment="1">
      <alignment/>
    </xf>
    <xf numFmtId="0" fontId="9" fillId="55" borderId="30" xfId="0" applyFont="1" applyFill="1" applyBorder="1" applyAlignment="1">
      <alignment/>
    </xf>
    <xf numFmtId="0" fontId="9" fillId="55" borderId="31" xfId="0" applyFont="1" applyFill="1" applyBorder="1" applyAlignment="1">
      <alignment/>
    </xf>
    <xf numFmtId="0" fontId="9" fillId="56" borderId="0" xfId="0" applyFont="1" applyFill="1" applyAlignment="1">
      <alignment/>
    </xf>
    <xf numFmtId="0" fontId="11" fillId="56" borderId="0" xfId="0" applyFont="1" applyFill="1" applyAlignment="1">
      <alignment/>
    </xf>
    <xf numFmtId="0" fontId="5" fillId="56" borderId="19" xfId="474" applyFont="1" applyFill="1" applyBorder="1" applyAlignment="1">
      <alignment horizontal="left" vertical="center" wrapText="1"/>
      <protection/>
    </xf>
    <xf numFmtId="3" fontId="5" fillId="56" borderId="19" xfId="474" applyNumberFormat="1" applyFont="1" applyFill="1" applyBorder="1" applyAlignment="1">
      <alignment horizontal="right" vertical="center" wrapText="1"/>
      <protection/>
    </xf>
    <xf numFmtId="0" fontId="6" fillId="56" borderId="19" xfId="476" applyFont="1" applyFill="1" applyBorder="1" applyAlignment="1">
      <alignment horizontal="left"/>
      <protection/>
    </xf>
    <xf numFmtId="3" fontId="6" fillId="56" borderId="19" xfId="474" applyNumberFormat="1" applyFont="1" applyFill="1" applyBorder="1" applyAlignment="1">
      <alignment horizontal="right"/>
      <protection/>
    </xf>
    <xf numFmtId="3" fontId="6" fillId="56" borderId="19" xfId="169" applyNumberFormat="1" applyFont="1" applyFill="1" applyBorder="1" applyAlignment="1">
      <alignment horizontal="right"/>
    </xf>
    <xf numFmtId="0" fontId="2" fillId="56" borderId="19" xfId="0" applyFont="1" applyFill="1" applyBorder="1" applyAlignment="1">
      <alignment vertical="center"/>
    </xf>
    <xf numFmtId="0" fontId="13" fillId="56" borderId="0" xfId="474" applyFont="1" applyFill="1" applyBorder="1">
      <alignment/>
      <protection/>
    </xf>
    <xf numFmtId="176" fontId="9" fillId="55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12" fillId="56" borderId="22" xfId="0" applyFont="1" applyFill="1" applyBorder="1" applyAlignment="1">
      <alignment horizontal="left" vertical="center"/>
    </xf>
    <xf numFmtId="43" fontId="14" fillId="56" borderId="21" xfId="477" applyNumberFormat="1" applyFont="1" applyFill="1" applyBorder="1" applyAlignment="1">
      <alignment horizontal="center" vertical="center"/>
      <protection/>
    </xf>
    <xf numFmtId="10" fontId="12" fillId="56" borderId="22" xfId="489" applyNumberFormat="1" applyFont="1" applyFill="1" applyBorder="1" applyAlignment="1">
      <alignment wrapText="1"/>
    </xf>
    <xf numFmtId="10" fontId="12" fillId="56" borderId="20" xfId="489" applyNumberFormat="1" applyFont="1" applyFill="1" applyBorder="1" applyAlignment="1">
      <alignment wrapText="1"/>
    </xf>
    <xf numFmtId="10" fontId="12" fillId="56" borderId="20" xfId="489" applyNumberFormat="1" applyFont="1" applyFill="1" applyBorder="1" applyAlignment="1">
      <alignment/>
    </xf>
    <xf numFmtId="10" fontId="12" fillId="56" borderId="22" xfId="489" applyNumberFormat="1" applyFont="1" applyFill="1" applyBorder="1" applyAlignment="1">
      <alignment/>
    </xf>
    <xf numFmtId="40" fontId="89" fillId="55" borderId="0" xfId="477" applyNumberFormat="1" applyFont="1" applyFill="1" applyBorder="1" applyAlignment="1">
      <alignment horizontal="center" wrapText="1"/>
      <protection/>
    </xf>
    <xf numFmtId="10" fontId="25" fillId="35" borderId="0" xfId="477" applyNumberFormat="1" applyFont="1" applyFill="1" applyBorder="1" applyAlignment="1">
      <alignment horizontal="center" wrapText="1"/>
      <protection/>
    </xf>
    <xf numFmtId="174" fontId="9" fillId="0" borderId="0" xfId="146" applyNumberFormat="1" applyFont="1" applyAlignment="1">
      <alignment/>
    </xf>
    <xf numFmtId="0" fontId="90" fillId="0" borderId="0" xfId="0" applyFont="1" applyAlignment="1">
      <alignment/>
    </xf>
    <xf numFmtId="188" fontId="6" fillId="56" borderId="19" xfId="474" applyNumberFormat="1" applyFont="1" applyFill="1" applyBorder="1" applyAlignment="1">
      <alignment horizontal="right"/>
      <protection/>
    </xf>
    <xf numFmtId="188" fontId="6" fillId="56" borderId="19" xfId="169" applyNumberFormat="1" applyFont="1" applyFill="1" applyBorder="1" applyAlignment="1">
      <alignment horizontal="right"/>
    </xf>
    <xf numFmtId="176" fontId="12" fillId="56" borderId="21" xfId="477" applyNumberFormat="1" applyFont="1" applyFill="1" applyBorder="1">
      <alignment/>
      <protection/>
    </xf>
    <xf numFmtId="179" fontId="12" fillId="0" borderId="0" xfId="477" applyNumberFormat="1" applyFont="1" applyFill="1" applyBorder="1" applyAlignment="1">
      <alignment horizontal="center" wrapText="1"/>
      <protection/>
    </xf>
    <xf numFmtId="0" fontId="18" fillId="55" borderId="0" xfId="0" applyFont="1" applyFill="1" applyAlignment="1">
      <alignment vertical="top"/>
    </xf>
    <xf numFmtId="0" fontId="14" fillId="55" borderId="0" xfId="0" applyFont="1" applyFill="1" applyAlignment="1">
      <alignment wrapText="1"/>
    </xf>
    <xf numFmtId="0" fontId="24" fillId="57" borderId="0" xfId="473" applyFont="1" applyFill="1" applyBorder="1">
      <alignment/>
      <protection/>
    </xf>
    <xf numFmtId="0" fontId="25" fillId="57" borderId="0" xfId="0" applyFont="1" applyFill="1" applyBorder="1" applyAlignment="1">
      <alignment vertical="top"/>
    </xf>
    <xf numFmtId="0" fontId="25" fillId="57" borderId="0" xfId="473" applyFont="1" applyFill="1" applyBorder="1" applyAlignment="1">
      <alignment horizontal="center"/>
      <protection/>
    </xf>
    <xf numFmtId="0" fontId="12" fillId="55" borderId="0" xfId="473" applyFont="1" applyFill="1">
      <alignment/>
      <protection/>
    </xf>
    <xf numFmtId="0" fontId="25" fillId="57" borderId="0" xfId="0" applyFont="1" applyFill="1" applyBorder="1" applyAlignment="1">
      <alignment horizontal="center" wrapText="1"/>
    </xf>
    <xf numFmtId="0" fontId="25" fillId="57" borderId="0" xfId="473" applyFont="1" applyFill="1" applyBorder="1" applyAlignment="1">
      <alignment horizontal="center" wrapText="1"/>
      <protection/>
    </xf>
    <xf numFmtId="0" fontId="14" fillId="56" borderId="22" xfId="473" applyFont="1" applyFill="1" applyBorder="1">
      <alignment/>
      <protection/>
    </xf>
    <xf numFmtId="0" fontId="14" fillId="56" borderId="22" xfId="0" applyFont="1" applyFill="1" applyBorder="1" applyAlignment="1">
      <alignment vertical="top"/>
    </xf>
    <xf numFmtId="43" fontId="14" fillId="5" borderId="22" xfId="473" applyNumberFormat="1" applyFont="1" applyFill="1" applyBorder="1">
      <alignment/>
      <protection/>
    </xf>
    <xf numFmtId="175" fontId="14" fillId="56" borderId="22" xfId="493" applyNumberFormat="1" applyFont="1" applyFill="1" applyBorder="1" applyAlignment="1">
      <alignment/>
    </xf>
    <xf numFmtId="43" fontId="14" fillId="56" borderId="22" xfId="473" applyNumberFormat="1" applyFont="1" applyFill="1" applyBorder="1">
      <alignment/>
      <protection/>
    </xf>
    <xf numFmtId="43" fontId="15" fillId="55" borderId="0" xfId="473" applyNumberFormat="1" applyFont="1" applyFill="1">
      <alignment/>
      <protection/>
    </xf>
    <xf numFmtId="175" fontId="12" fillId="55" borderId="0" xfId="493" applyNumberFormat="1" applyFont="1" applyFill="1" applyAlignment="1">
      <alignment/>
    </xf>
    <xf numFmtId="0" fontId="12" fillId="56" borderId="20" xfId="473" applyFont="1" applyFill="1" applyBorder="1" applyAlignment="1">
      <alignment horizontal="left"/>
      <protection/>
    </xf>
    <xf numFmtId="175" fontId="12" fillId="5" borderId="20" xfId="473" applyNumberFormat="1" applyFont="1" applyFill="1" applyBorder="1">
      <alignment/>
      <protection/>
    </xf>
    <xf numFmtId="175" fontId="12" fillId="5" borderId="20" xfId="493" applyNumberFormat="1" applyFont="1" applyFill="1" applyBorder="1" applyAlignment="1">
      <alignment/>
    </xf>
    <xf numFmtId="43" fontId="12" fillId="5" borderId="20" xfId="473" applyNumberFormat="1" applyFont="1" applyFill="1" applyBorder="1">
      <alignment/>
      <protection/>
    </xf>
    <xf numFmtId="175" fontId="12" fillId="56" borderId="20" xfId="473" applyNumberFormat="1" applyFont="1" applyFill="1" applyBorder="1">
      <alignment/>
      <protection/>
    </xf>
    <xf numFmtId="175" fontId="12" fillId="56" borderId="20" xfId="493" applyNumberFormat="1" applyFont="1" applyFill="1" applyBorder="1" applyAlignment="1">
      <alignment/>
    </xf>
    <xf numFmtId="185" fontId="20" fillId="56" borderId="20" xfId="169" applyNumberFormat="1" applyFont="1" applyFill="1" applyBorder="1" applyAlignment="1">
      <alignment/>
    </xf>
    <xf numFmtId="43" fontId="12" fillId="56" borderId="20" xfId="473" applyNumberFormat="1" applyFont="1" applyFill="1" applyBorder="1">
      <alignment/>
      <protection/>
    </xf>
    <xf numFmtId="0" fontId="12" fillId="56" borderId="20" xfId="473" applyFont="1" applyFill="1" applyBorder="1" applyAlignment="1">
      <alignment wrapText="1"/>
      <protection/>
    </xf>
    <xf numFmtId="0" fontId="50" fillId="56" borderId="20" xfId="473" applyFont="1" applyFill="1" applyBorder="1" applyAlignment="1">
      <alignment wrapText="1"/>
      <protection/>
    </xf>
    <xf numFmtId="175" fontId="50" fillId="5" borderId="20" xfId="493" applyNumberFormat="1" applyFont="1" applyFill="1" applyBorder="1" applyAlignment="1">
      <alignment/>
    </xf>
    <xf numFmtId="43" fontId="50" fillId="5" borderId="20" xfId="473" applyNumberFormat="1" applyFont="1" applyFill="1" applyBorder="1">
      <alignment/>
      <protection/>
    </xf>
    <xf numFmtId="175" fontId="50" fillId="56" borderId="20" xfId="493" applyNumberFormat="1" applyFont="1" applyFill="1" applyBorder="1" applyAlignment="1">
      <alignment/>
    </xf>
    <xf numFmtId="43" fontId="50" fillId="56" borderId="20" xfId="473" applyNumberFormat="1" applyFont="1" applyFill="1" applyBorder="1">
      <alignment/>
      <protection/>
    </xf>
    <xf numFmtId="185" fontId="50" fillId="5" borderId="20" xfId="169" applyNumberFormat="1" applyFont="1" applyFill="1" applyBorder="1" applyAlignment="1">
      <alignment/>
    </xf>
    <xf numFmtId="185" fontId="51" fillId="56" borderId="20" xfId="169" applyNumberFormat="1" applyFont="1" applyFill="1" applyBorder="1" applyAlignment="1">
      <alignment/>
    </xf>
    <xf numFmtId="41" fontId="12" fillId="5" borderId="20" xfId="493" applyNumberFormat="1" applyFont="1" applyFill="1" applyBorder="1" applyAlignment="1">
      <alignment/>
    </xf>
    <xf numFmtId="41" fontId="12" fillId="5" borderId="20" xfId="473" applyNumberFormat="1" applyFont="1" applyFill="1" applyBorder="1">
      <alignment/>
      <protection/>
    </xf>
    <xf numFmtId="41" fontId="12" fillId="56" borderId="20" xfId="493" applyNumberFormat="1" applyFont="1" applyFill="1" applyBorder="1" applyAlignment="1">
      <alignment/>
    </xf>
    <xf numFmtId="41" fontId="12" fillId="56" borderId="20" xfId="473" applyNumberFormat="1" applyFont="1" applyFill="1" applyBorder="1">
      <alignment/>
      <protection/>
    </xf>
    <xf numFmtId="0" fontId="12" fillId="56" borderId="20" xfId="473" applyFont="1" applyFill="1" applyBorder="1" applyAlignment="1">
      <alignment horizontal="left" vertical="top"/>
      <protection/>
    </xf>
    <xf numFmtId="0" fontId="50" fillId="56" borderId="20" xfId="473" applyFont="1" applyFill="1" applyBorder="1" applyAlignment="1">
      <alignment horizontal="left"/>
      <protection/>
    </xf>
    <xf numFmtId="0" fontId="50" fillId="56" borderId="20" xfId="473" applyFont="1" applyFill="1" applyBorder="1" applyAlignment="1" quotePrefix="1">
      <alignment wrapText="1"/>
      <protection/>
    </xf>
    <xf numFmtId="0" fontId="50" fillId="55" borderId="0" xfId="473" applyFont="1" applyFill="1">
      <alignment/>
      <protection/>
    </xf>
    <xf numFmtId="41" fontId="50" fillId="5" borderId="20" xfId="493" applyNumberFormat="1" applyFont="1" applyFill="1" applyBorder="1" applyAlignment="1">
      <alignment/>
    </xf>
    <xf numFmtId="41" fontId="50" fillId="56" borderId="20" xfId="493" applyNumberFormat="1" applyFont="1" applyFill="1" applyBorder="1" applyAlignment="1">
      <alignment/>
    </xf>
    <xf numFmtId="43" fontId="12" fillId="55" borderId="0" xfId="473" applyNumberFormat="1" applyFont="1" applyFill="1">
      <alignment/>
      <protection/>
    </xf>
    <xf numFmtId="191" fontId="51" fillId="56" borderId="20" xfId="169" applyNumberFormat="1" applyFont="1" applyFill="1" applyBorder="1" applyAlignment="1">
      <alignment/>
    </xf>
    <xf numFmtId="40" fontId="15" fillId="55" borderId="0" xfId="473" applyNumberFormat="1" applyFont="1" applyFill="1">
      <alignment/>
      <protection/>
    </xf>
    <xf numFmtId="0" fontId="12" fillId="56" borderId="20" xfId="473" applyFont="1" applyFill="1" applyBorder="1" applyAlignment="1" quotePrefix="1">
      <alignment wrapText="1"/>
      <protection/>
    </xf>
    <xf numFmtId="0" fontId="12" fillId="5" borderId="20" xfId="473" applyFont="1" applyFill="1" applyBorder="1">
      <alignment/>
      <protection/>
    </xf>
    <xf numFmtId="0" fontId="14" fillId="56" borderId="20" xfId="473" applyFont="1" applyFill="1" applyBorder="1" applyAlignment="1">
      <alignment horizontal="left"/>
      <protection/>
    </xf>
    <xf numFmtId="0" fontId="14" fillId="56" borderId="20" xfId="473" applyFont="1" applyFill="1" applyBorder="1" applyAlignment="1">
      <alignment wrapText="1"/>
      <protection/>
    </xf>
    <xf numFmtId="175" fontId="14" fillId="5" borderId="20" xfId="473" applyNumberFormat="1" applyFont="1" applyFill="1" applyBorder="1">
      <alignment/>
      <protection/>
    </xf>
    <xf numFmtId="4" fontId="14" fillId="5" borderId="20" xfId="473" applyNumberFormat="1" applyFont="1" applyFill="1" applyBorder="1">
      <alignment/>
      <protection/>
    </xf>
    <xf numFmtId="175" fontId="14" fillId="56" borderId="20" xfId="473" applyNumberFormat="1" applyFont="1" applyFill="1" applyBorder="1">
      <alignment/>
      <protection/>
    </xf>
    <xf numFmtId="4" fontId="14" fillId="56" borderId="20" xfId="473" applyNumberFormat="1" applyFont="1" applyFill="1" applyBorder="1">
      <alignment/>
      <protection/>
    </xf>
    <xf numFmtId="43" fontId="14" fillId="56" borderId="20" xfId="473" applyNumberFormat="1" applyFont="1" applyFill="1" applyBorder="1">
      <alignment/>
      <protection/>
    </xf>
    <xf numFmtId="40" fontId="12" fillId="55" borderId="0" xfId="473" applyNumberFormat="1" applyFont="1" applyFill="1">
      <alignment/>
      <protection/>
    </xf>
    <xf numFmtId="4" fontId="12" fillId="5" borderId="20" xfId="473" applyNumberFormat="1" applyFont="1" applyFill="1" applyBorder="1">
      <alignment/>
      <protection/>
    </xf>
    <xf numFmtId="4" fontId="12" fillId="56" borderId="20" xfId="473" applyNumberFormat="1" applyFont="1" applyFill="1" applyBorder="1">
      <alignment/>
      <protection/>
    </xf>
    <xf numFmtId="4" fontId="50" fillId="5" borderId="20" xfId="473" applyNumberFormat="1" applyFont="1" applyFill="1" applyBorder="1">
      <alignment/>
      <protection/>
    </xf>
    <xf numFmtId="4" fontId="50" fillId="56" borderId="20" xfId="473" applyNumberFormat="1" applyFont="1" applyFill="1" applyBorder="1">
      <alignment/>
      <protection/>
    </xf>
    <xf numFmtId="0" fontId="12" fillId="56" borderId="21" xfId="473" applyFont="1" applyFill="1" applyBorder="1" applyAlignment="1">
      <alignment horizontal="left"/>
      <protection/>
    </xf>
    <xf numFmtId="43" fontId="50" fillId="56" borderId="21" xfId="473" applyNumberFormat="1" applyFont="1" applyFill="1" applyBorder="1">
      <alignment/>
      <protection/>
    </xf>
    <xf numFmtId="4" fontId="50" fillId="56" borderId="21" xfId="473" applyNumberFormat="1" applyFont="1" applyFill="1" applyBorder="1">
      <alignment/>
      <protection/>
    </xf>
    <xf numFmtId="175" fontId="50" fillId="5" borderId="21" xfId="493" applyNumberFormat="1" applyFont="1" applyFill="1" applyBorder="1" applyAlignment="1">
      <alignment/>
    </xf>
    <xf numFmtId="43" fontId="50" fillId="5" borderId="21" xfId="473" applyNumberFormat="1" applyFont="1" applyFill="1" applyBorder="1">
      <alignment/>
      <protection/>
    </xf>
    <xf numFmtId="0" fontId="14" fillId="56" borderId="21" xfId="473" applyFont="1" applyFill="1" applyBorder="1" applyAlignment="1">
      <alignment horizontal="left"/>
      <protection/>
    </xf>
    <xf numFmtId="0" fontId="14" fillId="56" borderId="21" xfId="473" applyFont="1" applyFill="1" applyBorder="1" applyAlignment="1">
      <alignment wrapText="1"/>
      <protection/>
    </xf>
    <xf numFmtId="175" fontId="14" fillId="5" borderId="21" xfId="493" applyNumberFormat="1" applyFont="1" applyFill="1" applyBorder="1" applyAlignment="1">
      <alignment/>
    </xf>
    <xf numFmtId="0" fontId="12" fillId="5" borderId="21" xfId="473" applyFont="1" applyFill="1" applyBorder="1">
      <alignment/>
      <protection/>
    </xf>
    <xf numFmtId="43" fontId="14" fillId="5" borderId="21" xfId="473" applyNumberFormat="1" applyFont="1" applyFill="1" applyBorder="1">
      <alignment/>
      <protection/>
    </xf>
    <xf numFmtId="175" fontId="14" fillId="56" borderId="21" xfId="493" applyNumberFormat="1" applyFont="1" applyFill="1" applyBorder="1" applyAlignment="1">
      <alignment/>
    </xf>
    <xf numFmtId="0" fontId="12" fillId="56" borderId="21" xfId="473" applyFont="1" applyFill="1" applyBorder="1">
      <alignment/>
      <protection/>
    </xf>
    <xf numFmtId="43" fontId="14" fillId="56" borderId="21" xfId="473" applyNumberFormat="1" applyFont="1" applyFill="1" applyBorder="1">
      <alignment/>
      <protection/>
    </xf>
    <xf numFmtId="0" fontId="52" fillId="35" borderId="22" xfId="473" applyFont="1" applyFill="1" applyBorder="1">
      <alignment/>
      <protection/>
    </xf>
    <xf numFmtId="192" fontId="25" fillId="35" borderId="22" xfId="473" applyNumberFormat="1" applyFont="1" applyFill="1" applyBorder="1" applyAlignment="1">
      <alignment horizontal="center" wrapText="1"/>
      <protection/>
    </xf>
    <xf numFmtId="0" fontId="25" fillId="35" borderId="22" xfId="473" applyFont="1" applyFill="1" applyBorder="1" applyAlignment="1">
      <alignment horizontal="center" wrapText="1"/>
      <protection/>
    </xf>
    <xf numFmtId="0" fontId="14" fillId="56" borderId="20" xfId="473" applyFont="1" applyFill="1" applyBorder="1">
      <alignment/>
      <protection/>
    </xf>
    <xf numFmtId="0" fontId="12" fillId="56" borderId="20" xfId="473" applyFont="1" applyFill="1" applyBorder="1">
      <alignment/>
      <protection/>
    </xf>
    <xf numFmtId="3" fontId="12" fillId="56" borderId="20" xfId="473" applyNumberFormat="1" applyFont="1" applyFill="1" applyBorder="1">
      <alignment/>
      <protection/>
    </xf>
    <xf numFmtId="174" fontId="12" fillId="56" borderId="20" xfId="473" applyNumberFormat="1" applyFont="1" applyFill="1" applyBorder="1">
      <alignment/>
      <protection/>
    </xf>
    <xf numFmtId="177" fontId="12" fillId="56" borderId="21" xfId="473" applyNumberFormat="1" applyFont="1" applyFill="1" applyBorder="1">
      <alignment/>
      <protection/>
    </xf>
    <xf numFmtId="184" fontId="12" fillId="56" borderId="21" xfId="473" applyNumberFormat="1" applyFont="1" applyFill="1" applyBorder="1">
      <alignment/>
      <protection/>
    </xf>
    <xf numFmtId="193" fontId="12" fillId="55" borderId="0" xfId="473" applyNumberFormat="1" applyFont="1" applyFill="1">
      <alignment/>
      <protection/>
    </xf>
    <xf numFmtId="0" fontId="12" fillId="56" borderId="20" xfId="473" applyFont="1" applyFill="1" applyBorder="1" applyAlignment="1" quotePrefix="1">
      <alignment wrapText="1"/>
      <protection/>
    </xf>
    <xf numFmtId="194" fontId="12" fillId="55" borderId="0" xfId="473" applyNumberFormat="1" applyFont="1" applyFill="1">
      <alignment/>
      <protection/>
    </xf>
    <xf numFmtId="0" fontId="12" fillId="55" borderId="0" xfId="473" applyFont="1" applyFill="1" quotePrefix="1">
      <alignment/>
      <protection/>
    </xf>
    <xf numFmtId="4" fontId="50" fillId="5" borderId="21" xfId="473" applyNumberFormat="1" applyFont="1" applyFill="1" applyBorder="1">
      <alignment/>
      <protection/>
    </xf>
    <xf numFmtId="195" fontId="12" fillId="55" borderId="0" xfId="473" applyNumberFormat="1" applyFont="1" applyFill="1">
      <alignment/>
      <protection/>
    </xf>
    <xf numFmtId="0" fontId="18" fillId="58" borderId="0" xfId="0" applyFont="1" applyFill="1" applyAlignment="1">
      <alignment vertical="top"/>
    </xf>
    <xf numFmtId="0" fontId="49" fillId="58" borderId="0" xfId="0" applyFont="1" applyFill="1" applyBorder="1" applyAlignment="1">
      <alignment/>
    </xf>
    <xf numFmtId="0" fontId="14" fillId="58" borderId="0" xfId="0" applyFont="1" applyFill="1" applyAlignment="1">
      <alignment/>
    </xf>
    <xf numFmtId="0" fontId="12" fillId="58" borderId="0" xfId="0" applyFont="1" applyFill="1" applyAlignment="1">
      <alignment wrapText="1"/>
    </xf>
    <xf numFmtId="0" fontId="18" fillId="58" borderId="0" xfId="0" applyFont="1" applyFill="1" applyAlignment="1">
      <alignment wrapText="1"/>
    </xf>
    <xf numFmtId="0" fontId="12" fillId="58" borderId="0" xfId="473" applyFont="1" applyFill="1">
      <alignment/>
      <protection/>
    </xf>
    <xf numFmtId="0" fontId="22" fillId="58" borderId="0" xfId="473" applyFont="1" applyFill="1">
      <alignment/>
      <protection/>
    </xf>
    <xf numFmtId="43" fontId="12" fillId="58" borderId="0" xfId="169" applyFont="1" applyFill="1" applyAlignment="1">
      <alignment/>
    </xf>
    <xf numFmtId="172" fontId="12" fillId="55" borderId="0" xfId="473" applyNumberFormat="1" applyFont="1" applyFill="1">
      <alignment/>
      <protection/>
    </xf>
    <xf numFmtId="4" fontId="14" fillId="0" borderId="0" xfId="477" applyNumberFormat="1" applyFont="1">
      <alignment/>
      <protection/>
    </xf>
    <xf numFmtId="0" fontId="28" fillId="55" borderId="0" xfId="477" applyFont="1" applyFill="1" applyAlignment="1">
      <alignment/>
      <protection/>
    </xf>
    <xf numFmtId="0" fontId="14" fillId="55" borderId="0" xfId="477" applyFont="1" applyFill="1" applyAlignment="1" quotePrefix="1">
      <alignment/>
      <protection/>
    </xf>
    <xf numFmtId="4" fontId="12" fillId="0" borderId="0" xfId="477" applyNumberFormat="1" applyFont="1">
      <alignment/>
      <protection/>
    </xf>
    <xf numFmtId="4" fontId="91" fillId="0" borderId="0" xfId="477" applyNumberFormat="1" applyFont="1">
      <alignment/>
      <protection/>
    </xf>
    <xf numFmtId="0" fontId="14" fillId="56" borderId="21" xfId="477" applyFont="1" applyFill="1" applyBorder="1" applyAlignment="1">
      <alignment/>
      <protection/>
    </xf>
    <xf numFmtId="176" fontId="12" fillId="56" borderId="21" xfId="473" applyNumberFormat="1" applyFont="1" applyFill="1" applyBorder="1">
      <alignment/>
      <protection/>
    </xf>
    <xf numFmtId="197" fontId="51" fillId="56" borderId="20" xfId="169" applyNumberFormat="1" applyFont="1" applyFill="1" applyBorder="1" applyAlignment="1">
      <alignment/>
    </xf>
    <xf numFmtId="0" fontId="12" fillId="0" borderId="0" xfId="477" applyFont="1" applyFill="1" applyBorder="1" applyAlignment="1">
      <alignment horizontal="left" wrapText="1"/>
      <protection/>
    </xf>
    <xf numFmtId="198" fontId="25" fillId="35" borderId="22" xfId="473" applyNumberFormat="1" applyFont="1" applyFill="1" applyBorder="1" applyAlignment="1">
      <alignment horizontal="center" wrapText="1"/>
      <protection/>
    </xf>
    <xf numFmtId="179" fontId="12" fillId="0" borderId="0" xfId="477" applyNumberFormat="1" applyFont="1" applyFill="1" applyBorder="1" applyAlignment="1">
      <alignment wrapText="1"/>
      <protection/>
    </xf>
    <xf numFmtId="0" fontId="12" fillId="59" borderId="0" xfId="477" applyFont="1" applyFill="1" applyBorder="1">
      <alignment/>
      <protection/>
    </xf>
    <xf numFmtId="191" fontId="50" fillId="5" borderId="20" xfId="169" applyNumberFormat="1" applyFont="1" applyFill="1" applyBorder="1" applyAlignment="1">
      <alignment/>
    </xf>
    <xf numFmtId="197" fontId="50" fillId="5" borderId="20" xfId="169" applyNumberFormat="1" applyFont="1" applyFill="1" applyBorder="1" applyAlignment="1">
      <alignment/>
    </xf>
    <xf numFmtId="175" fontId="14" fillId="5" borderId="20" xfId="493" applyNumberFormat="1" applyFont="1" applyFill="1" applyBorder="1" applyAlignment="1">
      <alignment/>
    </xf>
    <xf numFmtId="4" fontId="12" fillId="59" borderId="0" xfId="477" applyNumberFormat="1" applyFont="1" applyFill="1" applyBorder="1">
      <alignment/>
      <protection/>
    </xf>
    <xf numFmtId="198" fontId="22" fillId="55" borderId="0" xfId="0" applyNumberFormat="1" applyFont="1" applyFill="1" applyAlignment="1">
      <alignment/>
    </xf>
    <xf numFmtId="199" fontId="15" fillId="55" borderId="0" xfId="473" applyNumberFormat="1" applyFont="1" applyFill="1">
      <alignment/>
      <protection/>
    </xf>
    <xf numFmtId="0" fontId="14" fillId="56" borderId="20" xfId="0" applyFont="1" applyFill="1" applyBorder="1" applyAlignment="1">
      <alignment vertical="top" wrapText="1"/>
    </xf>
    <xf numFmtId="0" fontId="12" fillId="59" borderId="0" xfId="473" applyFont="1" applyFill="1">
      <alignment/>
      <protection/>
    </xf>
    <xf numFmtId="4" fontId="12" fillId="59" borderId="0" xfId="473" applyNumberFormat="1" applyFont="1" applyFill="1">
      <alignment/>
      <protection/>
    </xf>
    <xf numFmtId="43" fontId="12" fillId="59" borderId="0" xfId="473" applyNumberFormat="1" applyFont="1" applyFill="1">
      <alignment/>
      <protection/>
    </xf>
    <xf numFmtId="0" fontId="6" fillId="0" borderId="0" xfId="475" applyFont="1" applyFill="1" applyAlignment="1">
      <alignment horizontal="left"/>
      <protection/>
    </xf>
    <xf numFmtId="0" fontId="12" fillId="0" borderId="0" xfId="477" applyFont="1" applyAlignment="1">
      <alignment horizontal="left"/>
      <protection/>
    </xf>
    <xf numFmtId="43" fontId="12" fillId="58" borderId="0" xfId="146" applyFont="1" applyFill="1" applyAlignment="1">
      <alignment/>
    </xf>
    <xf numFmtId="180" fontId="12" fillId="0" borderId="0" xfId="477" applyNumberFormat="1" applyFont="1">
      <alignment/>
      <protection/>
    </xf>
    <xf numFmtId="175" fontId="12" fillId="0" borderId="0" xfId="477" applyNumberFormat="1" applyFont="1">
      <alignment/>
      <protection/>
    </xf>
    <xf numFmtId="0" fontId="12" fillId="59" borderId="0" xfId="477" applyFont="1" applyFill="1">
      <alignment/>
      <protection/>
    </xf>
    <xf numFmtId="0" fontId="12" fillId="59" borderId="0" xfId="477" applyFont="1" applyFill="1" applyAlignment="1">
      <alignment wrapText="1"/>
      <protection/>
    </xf>
    <xf numFmtId="0" fontId="0" fillId="59" borderId="0" xfId="0" applyFill="1" applyAlignment="1">
      <alignment wrapText="1"/>
    </xf>
    <xf numFmtId="4" fontId="92" fillId="59" borderId="0" xfId="0" applyNumberFormat="1" applyFont="1" applyFill="1" applyBorder="1" applyAlignment="1">
      <alignment wrapText="1"/>
    </xf>
    <xf numFmtId="2" fontId="92" fillId="59" borderId="0" xfId="0" applyNumberFormat="1" applyFont="1" applyFill="1" applyBorder="1" applyAlignment="1">
      <alignment wrapText="1"/>
    </xf>
    <xf numFmtId="175" fontId="92" fillId="59" borderId="0" xfId="0" applyNumberFormat="1" applyFont="1" applyFill="1" applyBorder="1" applyAlignment="1">
      <alignment wrapText="1"/>
    </xf>
    <xf numFmtId="43" fontId="12" fillId="59" borderId="0" xfId="146" applyFont="1" applyFill="1" applyAlignment="1">
      <alignment/>
    </xf>
    <xf numFmtId="175" fontId="12" fillId="59" borderId="0" xfId="489" applyNumberFormat="1" applyFont="1" applyFill="1" applyAlignment="1">
      <alignment/>
    </xf>
    <xf numFmtId="2" fontId="12" fillId="59" borderId="0" xfId="477" applyNumberFormat="1" applyFont="1" applyFill="1">
      <alignment/>
      <protection/>
    </xf>
    <xf numFmtId="4" fontId="12" fillId="0" borderId="0" xfId="477" applyNumberFormat="1" applyFont="1" applyFill="1" applyBorder="1" applyAlignment="1">
      <alignment/>
      <protection/>
    </xf>
    <xf numFmtId="17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56" borderId="22" xfId="478" applyFont="1" applyFill="1" applyBorder="1" applyAlignment="1">
      <alignment wrapText="1"/>
      <protection/>
    </xf>
    <xf numFmtId="3" fontId="12" fillId="56" borderId="22" xfId="478" applyNumberFormat="1" applyFont="1" applyFill="1" applyBorder="1">
      <alignment/>
      <protection/>
    </xf>
    <xf numFmtId="177" fontId="12" fillId="56" borderId="22" xfId="478" applyNumberFormat="1" applyFont="1" applyFill="1" applyBorder="1">
      <alignment/>
      <protection/>
    </xf>
    <xf numFmtId="4" fontId="12" fillId="56" borderId="22" xfId="478" applyNumberFormat="1" applyFont="1" applyFill="1" applyBorder="1">
      <alignment/>
      <protection/>
    </xf>
    <xf numFmtId="0" fontId="12" fillId="56" borderId="20" xfId="478" applyFont="1" applyFill="1" applyBorder="1" applyAlignment="1">
      <alignment wrapText="1"/>
      <protection/>
    </xf>
    <xf numFmtId="3" fontId="12" fillId="56" borderId="20" xfId="478" applyNumberFormat="1" applyFont="1" applyFill="1" applyBorder="1">
      <alignment/>
      <protection/>
    </xf>
    <xf numFmtId="177" fontId="12" fillId="56" borderId="20" xfId="478" applyNumberFormat="1" applyFont="1" applyFill="1" applyBorder="1">
      <alignment/>
      <protection/>
    </xf>
    <xf numFmtId="4" fontId="12" fillId="56" borderId="20" xfId="478" applyNumberFormat="1" applyFont="1" applyFill="1" applyBorder="1">
      <alignment/>
      <protection/>
    </xf>
    <xf numFmtId="0" fontId="12" fillId="56" borderId="20" xfId="478" applyFont="1" applyFill="1" applyBorder="1">
      <alignment/>
      <protection/>
    </xf>
    <xf numFmtId="2" fontId="12" fillId="56" borderId="20" xfId="478" applyNumberFormat="1" applyFont="1" applyFill="1" applyBorder="1" applyAlignment="1">
      <alignment wrapText="1"/>
      <protection/>
    </xf>
    <xf numFmtId="0" fontId="12" fillId="55" borderId="0" xfId="478" applyFont="1" applyFill="1">
      <alignment/>
      <protection/>
    </xf>
    <xf numFmtId="0" fontId="12" fillId="56" borderId="20" xfId="0" applyFont="1" applyFill="1" applyBorder="1" applyAlignment="1">
      <alignment horizontal="left" vertical="center"/>
    </xf>
    <xf numFmtId="187" fontId="12" fillId="56" borderId="20" xfId="478" applyNumberFormat="1" applyFont="1" applyFill="1" applyBorder="1" applyAlignment="1">
      <alignment wrapText="1"/>
      <protection/>
    </xf>
    <xf numFmtId="180" fontId="12" fillId="56" borderId="22" xfId="478" applyNumberFormat="1" applyFont="1" applyFill="1" applyBorder="1" applyAlignment="1">
      <alignment horizontal="center" vertical="center"/>
      <protection/>
    </xf>
    <xf numFmtId="0" fontId="12" fillId="56" borderId="21" xfId="478" applyFont="1" applyFill="1" applyBorder="1">
      <alignment/>
      <protection/>
    </xf>
    <xf numFmtId="0" fontId="28" fillId="55" borderId="0" xfId="478" applyFont="1" applyFill="1" applyAlignment="1">
      <alignment/>
      <protection/>
    </xf>
    <xf numFmtId="0" fontId="22" fillId="55" borderId="0" xfId="478" applyFont="1" applyFill="1" applyAlignment="1">
      <alignment/>
      <protection/>
    </xf>
    <xf numFmtId="49" fontId="12" fillId="56" borderId="22" xfId="478" applyNumberFormat="1" applyFont="1" applyFill="1" applyBorder="1" applyAlignment="1">
      <alignment wrapText="1"/>
      <protection/>
    </xf>
    <xf numFmtId="49" fontId="12" fillId="56" borderId="22" xfId="478" applyNumberFormat="1" applyFont="1" applyFill="1" applyBorder="1" applyAlignment="1">
      <alignment horizontal="center" wrapText="1"/>
      <protection/>
    </xf>
    <xf numFmtId="187" fontId="12" fillId="56" borderId="22" xfId="478" applyNumberFormat="1" applyFont="1" applyFill="1" applyBorder="1" applyAlignment="1">
      <alignment wrapText="1"/>
      <protection/>
    </xf>
    <xf numFmtId="3" fontId="12" fillId="56" borderId="22" xfId="478" applyNumberFormat="1" applyFont="1" applyFill="1" applyBorder="1" applyAlignment="1">
      <alignment wrapText="1"/>
      <protection/>
    </xf>
    <xf numFmtId="177" fontId="12" fillId="56" borderId="22" xfId="478" applyNumberFormat="1" applyFont="1" applyFill="1" applyBorder="1" applyAlignment="1">
      <alignment wrapText="1"/>
      <protection/>
    </xf>
    <xf numFmtId="4" fontId="12" fillId="56" borderId="22" xfId="478" applyNumberFormat="1" applyFont="1" applyFill="1" applyBorder="1" applyAlignment="1">
      <alignment wrapText="1"/>
      <protection/>
    </xf>
    <xf numFmtId="0" fontId="20" fillId="56" borderId="20" xfId="478" applyFont="1" applyFill="1" applyBorder="1">
      <alignment/>
      <protection/>
    </xf>
    <xf numFmtId="49" fontId="12" fillId="56" borderId="20" xfId="478" applyNumberFormat="1" applyFont="1" applyFill="1" applyBorder="1" applyAlignment="1">
      <alignment horizontal="center" wrapText="1"/>
      <protection/>
    </xf>
    <xf numFmtId="3" fontId="12" fillId="56" borderId="20" xfId="478" applyNumberFormat="1" applyFont="1" applyFill="1" applyBorder="1" applyAlignment="1">
      <alignment wrapText="1"/>
      <protection/>
    </xf>
    <xf numFmtId="177" fontId="12" fillId="56" borderId="20" xfId="478" applyNumberFormat="1" applyFont="1" applyFill="1" applyBorder="1" applyAlignment="1">
      <alignment wrapText="1"/>
      <protection/>
    </xf>
    <xf numFmtId="4" fontId="12" fillId="56" borderId="20" xfId="478" applyNumberFormat="1" applyFont="1" applyFill="1" applyBorder="1" applyAlignment="1">
      <alignment wrapText="1"/>
      <protection/>
    </xf>
    <xf numFmtId="49" fontId="12" fillId="56" borderId="20" xfId="478" applyNumberFormat="1" applyFont="1" applyFill="1" applyBorder="1" applyAlignment="1">
      <alignment wrapText="1"/>
      <protection/>
    </xf>
    <xf numFmtId="179" fontId="12" fillId="56" borderId="20" xfId="478" applyNumberFormat="1" applyFont="1" applyFill="1" applyBorder="1" applyAlignment="1">
      <alignment horizontal="center" wrapText="1"/>
      <protection/>
    </xf>
    <xf numFmtId="179" fontId="12" fillId="56" borderId="22" xfId="478" applyNumberFormat="1" applyFont="1" applyFill="1" applyBorder="1" applyAlignment="1">
      <alignment wrapText="1"/>
      <protection/>
    </xf>
    <xf numFmtId="179" fontId="12" fillId="56" borderId="22" xfId="478" applyNumberFormat="1" applyFont="1" applyFill="1" applyBorder="1" applyAlignment="1">
      <alignment horizontal="center" wrapText="1"/>
      <protection/>
    </xf>
    <xf numFmtId="0" fontId="12" fillId="56" borderId="22" xfId="478" applyFont="1" applyFill="1" applyBorder="1">
      <alignment/>
      <protection/>
    </xf>
    <xf numFmtId="179" fontId="12" fillId="56" borderId="20" xfId="478" applyNumberFormat="1" applyFont="1" applyFill="1" applyBorder="1" applyAlignment="1">
      <alignment wrapText="1"/>
      <protection/>
    </xf>
    <xf numFmtId="2" fontId="12" fillId="56" borderId="22" xfId="478" applyNumberFormat="1" applyFont="1" applyFill="1" applyBorder="1" applyAlignment="1">
      <alignment wrapText="1"/>
      <protection/>
    </xf>
    <xf numFmtId="0" fontId="50" fillId="56" borderId="20" xfId="473" applyFont="1" applyFill="1" applyBorder="1" applyAlignment="1" quotePrefix="1">
      <alignment horizontal="left" wrapText="1" indent="2"/>
      <protection/>
    </xf>
    <xf numFmtId="0" fontId="0" fillId="0" borderId="0" xfId="0" applyAlignment="1">
      <alignment/>
    </xf>
    <xf numFmtId="198" fontId="25" fillId="35" borderId="0" xfId="478" applyNumberFormat="1" applyFont="1" applyFill="1" applyBorder="1" applyAlignment="1">
      <alignment horizontal="center" wrapText="1"/>
      <protection/>
    </xf>
    <xf numFmtId="0" fontId="25" fillId="35" borderId="0" xfId="478" applyFont="1" applyFill="1" applyBorder="1" applyAlignment="1">
      <alignment horizontal="center" wrapText="1"/>
      <protection/>
    </xf>
    <xf numFmtId="174" fontId="12" fillId="55" borderId="0" xfId="146" applyNumberFormat="1" applyFont="1" applyFill="1" applyAlignment="1">
      <alignment/>
    </xf>
    <xf numFmtId="3" fontId="12" fillId="0" borderId="0" xfId="489" applyNumberFormat="1" applyFont="1" applyAlignment="1">
      <alignment/>
    </xf>
    <xf numFmtId="175" fontId="91" fillId="0" borderId="0" xfId="477" applyNumberFormat="1" applyFont="1">
      <alignment/>
      <protection/>
    </xf>
    <xf numFmtId="175" fontId="91" fillId="0" borderId="0" xfId="489" applyNumberFormat="1" applyFont="1" applyAlignment="1">
      <alignment/>
    </xf>
    <xf numFmtId="4" fontId="88" fillId="0" borderId="0" xfId="0" applyNumberFormat="1" applyFont="1" applyAlignment="1">
      <alignment/>
    </xf>
    <xf numFmtId="0" fontId="0" fillId="0" borderId="0" xfId="0" applyAlignment="1">
      <alignment/>
    </xf>
    <xf numFmtId="0" fontId="12" fillId="56" borderId="21" xfId="478" applyFont="1" applyFill="1" applyBorder="1" applyAlignment="1">
      <alignment/>
      <protection/>
    </xf>
    <xf numFmtId="175" fontId="12" fillId="56" borderId="22" xfId="489" applyNumberFormat="1" applyFont="1" applyFill="1" applyBorder="1" applyAlignment="1">
      <alignment/>
    </xf>
    <xf numFmtId="0" fontId="12" fillId="56" borderId="22" xfId="478" applyFont="1" applyFill="1" applyBorder="1" applyAlignment="1">
      <alignment/>
      <protection/>
    </xf>
    <xf numFmtId="0" fontId="0" fillId="0" borderId="0" xfId="0" applyAlignment="1">
      <alignment/>
    </xf>
    <xf numFmtId="0" fontId="15" fillId="55" borderId="0" xfId="478" applyFont="1" applyFill="1">
      <alignment/>
      <protection/>
    </xf>
    <xf numFmtId="0" fontId="14" fillId="55" borderId="0" xfId="478" applyFont="1" applyFill="1">
      <alignment/>
      <protection/>
    </xf>
    <xf numFmtId="40" fontId="12" fillId="55" borderId="0" xfId="478" applyNumberFormat="1" applyFont="1" applyFill="1">
      <alignment/>
      <protection/>
    </xf>
    <xf numFmtId="2" fontId="12" fillId="55" borderId="0" xfId="478" applyNumberFormat="1" applyFont="1" applyFill="1">
      <alignment/>
      <protection/>
    </xf>
    <xf numFmtId="4" fontId="15" fillId="55" borderId="0" xfId="478" applyNumberFormat="1" applyFont="1" applyFill="1">
      <alignment/>
      <protection/>
    </xf>
    <xf numFmtId="0" fontId="12" fillId="56" borderId="21" xfId="478" applyFont="1" applyFill="1" applyBorder="1" applyAlignment="1">
      <alignment vertical="center"/>
      <protection/>
    </xf>
    <xf numFmtId="43" fontId="12" fillId="56" borderId="22" xfId="478" applyNumberFormat="1" applyFont="1" applyFill="1" applyBorder="1">
      <alignment/>
      <protection/>
    </xf>
    <xf numFmtId="0" fontId="0" fillId="0" borderId="0" xfId="0" applyAlignment="1">
      <alignment wrapText="1"/>
    </xf>
    <xf numFmtId="0" fontId="14" fillId="56" borderId="0" xfId="0" applyFont="1" applyFill="1" applyBorder="1" applyAlignment="1">
      <alignment horizontal="left" vertical="center"/>
    </xf>
    <xf numFmtId="187" fontId="12" fillId="56" borderId="21" xfId="478" applyNumberFormat="1" applyFont="1" applyFill="1" applyBorder="1" applyAlignment="1">
      <alignment wrapText="1"/>
      <protection/>
    </xf>
    <xf numFmtId="3" fontId="12" fillId="56" borderId="0" xfId="478" applyNumberFormat="1" applyFont="1" applyFill="1" applyBorder="1">
      <alignment/>
      <protection/>
    </xf>
    <xf numFmtId="4" fontId="12" fillId="56" borderId="0" xfId="478" applyNumberFormat="1" applyFont="1" applyFill="1" applyBorder="1">
      <alignment/>
      <protection/>
    </xf>
    <xf numFmtId="43" fontId="12" fillId="56" borderId="0" xfId="478" applyNumberFormat="1" applyFont="1" applyFill="1" applyBorder="1">
      <alignment/>
      <protection/>
    </xf>
    <xf numFmtId="4" fontId="12" fillId="56" borderId="21" xfId="478" applyNumberFormat="1" applyFont="1" applyFill="1" applyBorder="1">
      <alignment/>
      <protection/>
    </xf>
    <xf numFmtId="4" fontId="14" fillId="56" borderId="0" xfId="478" applyNumberFormat="1" applyFont="1" applyFill="1" applyBorder="1">
      <alignment/>
      <protection/>
    </xf>
    <xf numFmtId="175" fontId="14" fillId="56" borderId="0" xfId="478" applyNumberFormat="1" applyFont="1" applyFill="1" applyBorder="1" applyAlignment="1">
      <alignment horizontal="right" wrapText="1"/>
      <protection/>
    </xf>
    <xf numFmtId="175" fontId="14" fillId="56" borderId="0" xfId="495" applyNumberFormat="1" applyFont="1" applyFill="1" applyBorder="1" applyAlignment="1">
      <alignment/>
    </xf>
    <xf numFmtId="0" fontId="12" fillId="59" borderId="0" xfId="478" applyFont="1" applyFill="1">
      <alignment/>
      <protection/>
    </xf>
    <xf numFmtId="2" fontId="12" fillId="59" borderId="0" xfId="478" applyNumberFormat="1" applyFont="1" applyFill="1">
      <alignment/>
      <protection/>
    </xf>
    <xf numFmtId="175" fontId="12" fillId="59" borderId="0" xfId="495" applyNumberFormat="1" applyFont="1" applyFill="1" applyAlignment="1">
      <alignment/>
    </xf>
    <xf numFmtId="0" fontId="12" fillId="56" borderId="22" xfId="0" applyFont="1" applyFill="1" applyBorder="1" applyAlignment="1">
      <alignment vertical="center"/>
    </xf>
    <xf numFmtId="4" fontId="91" fillId="0" borderId="0" xfId="478" applyNumberFormat="1" applyFont="1">
      <alignment/>
      <protection/>
    </xf>
    <xf numFmtId="0" fontId="0" fillId="0" borderId="0" xfId="0" applyAlignment="1">
      <alignment/>
    </xf>
    <xf numFmtId="175" fontId="12" fillId="59" borderId="0" xfId="489" applyNumberFormat="1" applyFont="1" applyFill="1" applyBorder="1" applyAlignment="1">
      <alignment/>
    </xf>
    <xf numFmtId="175" fontId="12" fillId="56" borderId="22" xfId="489" applyNumberFormat="1" applyFont="1" applyFill="1" applyBorder="1" applyAlignment="1">
      <alignment wrapText="1"/>
    </xf>
    <xf numFmtId="175" fontId="12" fillId="56" borderId="20" xfId="489" applyNumberFormat="1" applyFont="1" applyFill="1" applyBorder="1" applyAlignment="1">
      <alignment wrapText="1"/>
    </xf>
    <xf numFmtId="175" fontId="14" fillId="56" borderId="21" xfId="489" applyNumberFormat="1" applyFont="1" applyFill="1" applyBorder="1" applyAlignment="1">
      <alignment wrapText="1"/>
    </xf>
    <xf numFmtId="0" fontId="0" fillId="0" borderId="0" xfId="0" applyAlignment="1">
      <alignment/>
    </xf>
    <xf numFmtId="0" fontId="12" fillId="59" borderId="0" xfId="0" applyFont="1" applyFill="1" applyBorder="1" applyAlignment="1">
      <alignment horizontal="left" vertical="center"/>
    </xf>
    <xf numFmtId="0" fontId="19" fillId="59" borderId="0" xfId="0" applyFont="1" applyFill="1" applyBorder="1" applyAlignment="1">
      <alignment/>
    </xf>
    <xf numFmtId="0" fontId="18" fillId="59" borderId="0" xfId="478" applyFont="1" applyFill="1">
      <alignment/>
      <protection/>
    </xf>
    <xf numFmtId="0" fontId="12" fillId="59" borderId="0" xfId="0" applyFont="1" applyFill="1" applyBorder="1" applyAlignment="1">
      <alignment horizontal="left" vertical="center"/>
    </xf>
    <xf numFmtId="0" fontId="18" fillId="59" borderId="0" xfId="477" applyFont="1" applyFill="1">
      <alignment/>
      <protection/>
    </xf>
    <xf numFmtId="0" fontId="18" fillId="59" borderId="0" xfId="0" applyFont="1" applyFill="1" applyBorder="1" applyAlignment="1">
      <alignment horizontal="left" vertical="center"/>
    </xf>
    <xf numFmtId="0" fontId="15" fillId="59" borderId="0" xfId="477" applyFont="1" applyFill="1">
      <alignment/>
      <protection/>
    </xf>
    <xf numFmtId="0" fontId="12" fillId="59" borderId="0" xfId="0" applyFont="1" applyFill="1" applyBorder="1" applyAlignment="1">
      <alignment horizontal="left" vertical="center"/>
    </xf>
    <xf numFmtId="0" fontId="0" fillId="59" borderId="0" xfId="0" applyFill="1" applyAlignment="1">
      <alignment/>
    </xf>
    <xf numFmtId="0" fontId="0" fillId="0" borderId="0" xfId="0" applyAlignment="1">
      <alignment/>
    </xf>
    <xf numFmtId="0" fontId="12" fillId="56" borderId="0" xfId="478" applyFont="1" applyFill="1" applyBorder="1" applyAlignment="1">
      <alignment horizontal="center" vertical="center" wrapText="1"/>
      <protection/>
    </xf>
    <xf numFmtId="0" fontId="18" fillId="59" borderId="0" xfId="0" applyFont="1" applyFill="1" applyBorder="1" applyAlignment="1">
      <alignment horizontal="left" vertical="center" wrapText="1"/>
    </xf>
    <xf numFmtId="198" fontId="25" fillId="57" borderId="0" xfId="473" applyNumberFormat="1" applyFont="1" applyFill="1" applyBorder="1" applyAlignment="1">
      <alignment horizontal="center"/>
      <protection/>
    </xf>
    <xf numFmtId="0" fontId="93" fillId="56" borderId="0" xfId="0" applyFont="1" applyFill="1" applyBorder="1" applyAlignment="1">
      <alignment horizontal="center" vertical="center" wrapText="1"/>
    </xf>
    <xf numFmtId="0" fontId="93" fillId="56" borderId="22" xfId="0" applyFont="1" applyFill="1" applyBorder="1" applyAlignment="1">
      <alignment horizontal="center" vertical="center" wrapText="1"/>
    </xf>
    <xf numFmtId="0" fontId="12" fillId="56" borderId="22" xfId="0" applyFont="1" applyFill="1" applyBorder="1" applyAlignment="1">
      <alignment horizontal="center" vertical="center" wrapText="1"/>
    </xf>
  </cellXfs>
  <cellStyles count="509">
    <cellStyle name="Normal" xfId="0"/>
    <cellStyle name="_calcul cotate netrz+necotate" xfId="15"/>
    <cellStyle name="_calcul cotate netrz+necotate (2)" xfId="16"/>
    <cellStyle name="_calcul cotate netrz+necotate (2)_Accruals 29 Feb 2012_draft" xfId="17"/>
    <cellStyle name="_calcul cotate netrz+necotate (2)_FP_NAV_31 Mar 2012_final" xfId="18"/>
    <cellStyle name="_calcul cotate netrz+necotate_Accruals 29 Feb 2012_draft" xfId="19"/>
    <cellStyle name="_calcul cotate netrz+necotate_FP_NAV_31 Mar 2012_final" xfId="20"/>
    <cellStyle name="_FONDUL 13834 Tax Provisions 300910" xfId="21"/>
    <cellStyle name="_FONDUL 13834 Tax Provisions 300910 2" xfId="22"/>
    <cellStyle name="_FONDUL 13834 Tax Provisions 300910 3" xfId="23"/>
    <cellStyle name="_FONDUL 13834 Tax Provisions 300910 4" xfId="24"/>
    <cellStyle name="_FONDUL 13834 Tax Provisions 300910_Fact Sheet_information" xfId="25"/>
    <cellStyle name="20% - Accent1" xfId="26"/>
    <cellStyle name="20% - Accent1 2" xfId="27"/>
    <cellStyle name="20% - Accent1 2 2" xfId="28"/>
    <cellStyle name="20% - Accent1 3" xfId="29"/>
    <cellStyle name="20% - Accent1 4" xfId="30"/>
    <cellStyle name="20% - Accent2" xfId="31"/>
    <cellStyle name="20% - Accent2 2" xfId="32"/>
    <cellStyle name="20% - Accent2 2 2" xfId="33"/>
    <cellStyle name="20% - Accent2 3" xfId="34"/>
    <cellStyle name="20% - Accent2 4" xfId="35"/>
    <cellStyle name="20% - Accent3" xfId="36"/>
    <cellStyle name="20% - Accent3 2" xfId="37"/>
    <cellStyle name="20% - Accent3 2 2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3" xfId="44"/>
    <cellStyle name="20% - Accent4 4" xfId="45"/>
    <cellStyle name="20% - Accent5" xfId="46"/>
    <cellStyle name="20% - Accent5 2" xfId="47"/>
    <cellStyle name="20% - Accent5 2 2" xfId="48"/>
    <cellStyle name="20% - Accent5 3" xfId="49"/>
    <cellStyle name="20% - Accent5 4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40% - Accent1" xfId="56"/>
    <cellStyle name="40% - Accent1 2" xfId="57"/>
    <cellStyle name="40% - Accent1 2 2" xfId="58"/>
    <cellStyle name="40% - Accent1 3" xfId="59"/>
    <cellStyle name="40% - Accent1 4" xfId="60"/>
    <cellStyle name="40% - Accent2" xfId="61"/>
    <cellStyle name="40% - Accent2 2" xfId="62"/>
    <cellStyle name="40% - Accent2 2 2" xfId="63"/>
    <cellStyle name="40% - Accent2 3" xfId="64"/>
    <cellStyle name="40% - Accent2 4" xfId="65"/>
    <cellStyle name="40% - Accent3" xfId="66"/>
    <cellStyle name="40% - Accent3 2" xfId="67"/>
    <cellStyle name="40% - Accent3 2 2" xfId="68"/>
    <cellStyle name="40% - Accent3 3" xfId="69"/>
    <cellStyle name="40% - Accent3 4" xfId="70"/>
    <cellStyle name="40% - Accent4" xfId="71"/>
    <cellStyle name="40% - Accent4 2" xfId="72"/>
    <cellStyle name="40% - Accent4 2 2" xfId="73"/>
    <cellStyle name="40% - Accent4 3" xfId="74"/>
    <cellStyle name="40% - Accent4 4" xfId="75"/>
    <cellStyle name="40% - Accent5" xfId="76"/>
    <cellStyle name="40% - Accent5 2" xfId="77"/>
    <cellStyle name="40% - Accent5 2 2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60% - Accent1" xfId="86"/>
    <cellStyle name="60% - Accent1 2" xfId="87"/>
    <cellStyle name="60% - Accent1 3" xfId="88"/>
    <cellStyle name="60% - Accent1 4" xfId="89"/>
    <cellStyle name="60% - Accent2" xfId="90"/>
    <cellStyle name="60% - Accent2 2" xfId="91"/>
    <cellStyle name="60% - Accent2 3" xfId="92"/>
    <cellStyle name="60% - Accent2 4" xfId="93"/>
    <cellStyle name="60% - Accent3" xfId="94"/>
    <cellStyle name="60% - Accent3 2" xfId="95"/>
    <cellStyle name="60% - Accent3 3" xfId="96"/>
    <cellStyle name="60% - Accent3 4" xfId="97"/>
    <cellStyle name="60% - Accent4" xfId="98"/>
    <cellStyle name="60% - Accent4 2" xfId="99"/>
    <cellStyle name="60% - Accent4 3" xfId="100"/>
    <cellStyle name="60% - Accent4 4" xfId="101"/>
    <cellStyle name="60% - Accent5" xfId="102"/>
    <cellStyle name="60% - Accent5 2" xfId="103"/>
    <cellStyle name="60% - Accent5 3" xfId="104"/>
    <cellStyle name="60% - Accent5 4" xfId="105"/>
    <cellStyle name="60% - Accent6" xfId="106"/>
    <cellStyle name="60% - Accent6 2" xfId="107"/>
    <cellStyle name="60% - Accent6 3" xfId="108"/>
    <cellStyle name="60% - Accent6 4" xfId="109"/>
    <cellStyle name="Accent1" xfId="110"/>
    <cellStyle name="Accent1 2" xfId="111"/>
    <cellStyle name="Accent1 3" xfId="112"/>
    <cellStyle name="Accent1 4" xfId="113"/>
    <cellStyle name="Accent2" xfId="114"/>
    <cellStyle name="Accent2 2" xfId="115"/>
    <cellStyle name="Accent2 3" xfId="116"/>
    <cellStyle name="Accent2 4" xfId="117"/>
    <cellStyle name="Accent3" xfId="118"/>
    <cellStyle name="Accent3 2" xfId="119"/>
    <cellStyle name="Accent3 3" xfId="120"/>
    <cellStyle name="Accent3 4" xfId="121"/>
    <cellStyle name="Accent4" xfId="122"/>
    <cellStyle name="Accent4 2" xfId="123"/>
    <cellStyle name="Accent4 3" xfId="124"/>
    <cellStyle name="Accent4 4" xfId="125"/>
    <cellStyle name="Accent5" xfId="126"/>
    <cellStyle name="Accent5 2" xfId="127"/>
    <cellStyle name="Accent5 3" xfId="128"/>
    <cellStyle name="Accent5 4" xfId="129"/>
    <cellStyle name="Accent6" xfId="130"/>
    <cellStyle name="Accent6 2" xfId="131"/>
    <cellStyle name="Accent6 3" xfId="132"/>
    <cellStyle name="Accent6 4" xfId="133"/>
    <cellStyle name="Bad" xfId="134"/>
    <cellStyle name="Bad 2" xfId="135"/>
    <cellStyle name="Bad 3" xfId="136"/>
    <cellStyle name="Bad 4" xfId="137"/>
    <cellStyle name="Calculation" xfId="138"/>
    <cellStyle name="Calculation 2" xfId="139"/>
    <cellStyle name="Calculation 3" xfId="140"/>
    <cellStyle name="Calculation 4" xfId="141"/>
    <cellStyle name="Check Cell" xfId="142"/>
    <cellStyle name="Check Cell 2" xfId="143"/>
    <cellStyle name="Check Cell 3" xfId="144"/>
    <cellStyle name="Check Cell 4" xfId="145"/>
    <cellStyle name="Comma" xfId="146"/>
    <cellStyle name="Comma [0]" xfId="147"/>
    <cellStyle name="Comma 10" xfId="148"/>
    <cellStyle name="Comma 10 2" xfId="149"/>
    <cellStyle name="Comma 10 3" xfId="150"/>
    <cellStyle name="Comma 11" xfId="151"/>
    <cellStyle name="Comma 12" xfId="152"/>
    <cellStyle name="Comma 2" xfId="153"/>
    <cellStyle name="Comma 2 2" xfId="154"/>
    <cellStyle name="Comma 2 2 2" xfId="155"/>
    <cellStyle name="Comma 2 3" xfId="156"/>
    <cellStyle name="Comma 2 4" xfId="157"/>
    <cellStyle name="Comma 3" xfId="158"/>
    <cellStyle name="Comma 3 2" xfId="159"/>
    <cellStyle name="Comma 3 3" xfId="160"/>
    <cellStyle name="Comma 4" xfId="161"/>
    <cellStyle name="Comma 4 2" xfId="162"/>
    <cellStyle name="Comma 4 2 2" xfId="163"/>
    <cellStyle name="Comma 4 3" xfId="164"/>
    <cellStyle name="Comma 5" xfId="165"/>
    <cellStyle name="Comma 5 2" xfId="166"/>
    <cellStyle name="Comma 5 3" xfId="167"/>
    <cellStyle name="Comma 5 4" xfId="168"/>
    <cellStyle name="Comma 6" xfId="169"/>
    <cellStyle name="Comma 6 2" xfId="170"/>
    <cellStyle name="Comma 6 3" xfId="171"/>
    <cellStyle name="Comma 6 4" xfId="172"/>
    <cellStyle name="Comma 7" xfId="173"/>
    <cellStyle name="Comma 7 2" xfId="174"/>
    <cellStyle name="Comma 7 3" xfId="175"/>
    <cellStyle name="Comma 8" xfId="176"/>
    <cellStyle name="Comma 8 2" xfId="177"/>
    <cellStyle name="Comma 9" xfId="178"/>
    <cellStyle name="Comma 9 2" xfId="179"/>
    <cellStyle name="Comma 9 3" xfId="180"/>
    <cellStyle name="Currency" xfId="181"/>
    <cellStyle name="Currency [0]" xfId="182"/>
    <cellStyle name="Currency 2" xfId="183"/>
    <cellStyle name="Currency 3" xfId="184"/>
    <cellStyle name="Currency 3 2" xfId="185"/>
    <cellStyle name="Currency 4" xfId="186"/>
    <cellStyle name="Date" xfId="187"/>
    <cellStyle name="Euro" xfId="188"/>
    <cellStyle name="Euro 2" xfId="189"/>
    <cellStyle name="Euro 3" xfId="190"/>
    <cellStyle name="Euro 4" xfId="191"/>
    <cellStyle name="Explanatory Text" xfId="192"/>
    <cellStyle name="Explanatory Text 2" xfId="193"/>
    <cellStyle name="Explanatory Text 3" xfId="194"/>
    <cellStyle name="Explanatory Text 4" xfId="195"/>
    <cellStyle name="Followed Hyperlink" xfId="196"/>
    <cellStyle name="Followed Hyperlink 2" xfId="197"/>
    <cellStyle name="Good" xfId="198"/>
    <cellStyle name="Good 2" xfId="199"/>
    <cellStyle name="Good 3" xfId="200"/>
    <cellStyle name="Good 4" xfId="201"/>
    <cellStyle name="Heading 1" xfId="202"/>
    <cellStyle name="Heading 1 2" xfId="203"/>
    <cellStyle name="Heading 1 3" xfId="204"/>
    <cellStyle name="Heading 1 4" xfId="205"/>
    <cellStyle name="Heading 2" xfId="206"/>
    <cellStyle name="Heading 2 2" xfId="207"/>
    <cellStyle name="Heading 2 3" xfId="208"/>
    <cellStyle name="Heading 2 4" xfId="209"/>
    <cellStyle name="Heading 3" xfId="210"/>
    <cellStyle name="Heading 3 2" xfId="211"/>
    <cellStyle name="Heading 3 3" xfId="212"/>
    <cellStyle name="Heading 3 4" xfId="213"/>
    <cellStyle name="Heading 4" xfId="214"/>
    <cellStyle name="Heading 4 2" xfId="215"/>
    <cellStyle name="Heading 4 3" xfId="216"/>
    <cellStyle name="Heading 4 4" xfId="217"/>
    <cellStyle name="Hyperlink" xfId="218"/>
    <cellStyle name="Hyperlink 2" xfId="219"/>
    <cellStyle name="Hyperlink 3" xfId="220"/>
    <cellStyle name="Input" xfId="221"/>
    <cellStyle name="Input 2" xfId="222"/>
    <cellStyle name="Input 3" xfId="223"/>
    <cellStyle name="Input 4" xfId="224"/>
    <cellStyle name="Linked Cell" xfId="225"/>
    <cellStyle name="Linked Cell 2" xfId="226"/>
    <cellStyle name="Linked Cell 3" xfId="227"/>
    <cellStyle name="Linked Cell 4" xfId="228"/>
    <cellStyle name="Milliers [0]_Feuil1" xfId="229"/>
    <cellStyle name="Milliers_Feuil1" xfId="230"/>
    <cellStyle name="Monétaire [0]_Feuil1" xfId="231"/>
    <cellStyle name="Monétaire_Feuil1" xfId="232"/>
    <cellStyle name="Neutral" xfId="233"/>
    <cellStyle name="Neutral 2" xfId="234"/>
    <cellStyle name="Neutral 3" xfId="235"/>
    <cellStyle name="Neutral 4" xfId="236"/>
    <cellStyle name="Normal 10" xfId="237"/>
    <cellStyle name="Normal 100" xfId="238"/>
    <cellStyle name="Normal 101" xfId="239"/>
    <cellStyle name="Normal 102" xfId="240"/>
    <cellStyle name="Normal 103" xfId="241"/>
    <cellStyle name="Normal 104" xfId="242"/>
    <cellStyle name="Normal 105" xfId="243"/>
    <cellStyle name="Normal 106" xfId="244"/>
    <cellStyle name="Normal 107" xfId="245"/>
    <cellStyle name="Normal 108" xfId="246"/>
    <cellStyle name="Normal 109" xfId="247"/>
    <cellStyle name="Normal 11" xfId="248"/>
    <cellStyle name="Normal 110" xfId="249"/>
    <cellStyle name="Normal 111" xfId="250"/>
    <cellStyle name="Normal 112" xfId="251"/>
    <cellStyle name="Normal 113" xfId="252"/>
    <cellStyle name="Normal 114" xfId="253"/>
    <cellStyle name="Normal 115" xfId="254"/>
    <cellStyle name="Normal 116" xfId="255"/>
    <cellStyle name="Normal 117" xfId="256"/>
    <cellStyle name="Normal 118" xfId="257"/>
    <cellStyle name="Normal 119" xfId="258"/>
    <cellStyle name="Normal 12" xfId="259"/>
    <cellStyle name="Normal 120" xfId="260"/>
    <cellStyle name="Normal 121" xfId="261"/>
    <cellStyle name="Normal 122" xfId="262"/>
    <cellStyle name="Normal 123" xfId="263"/>
    <cellStyle name="Normal 124" xfId="264"/>
    <cellStyle name="Normal 125" xfId="265"/>
    <cellStyle name="Normal 126" xfId="266"/>
    <cellStyle name="Normal 127" xfId="267"/>
    <cellStyle name="Normal 128" xfId="268"/>
    <cellStyle name="Normal 129" xfId="269"/>
    <cellStyle name="Normal 13" xfId="270"/>
    <cellStyle name="Normal 130" xfId="271"/>
    <cellStyle name="Normal 131" xfId="272"/>
    <cellStyle name="Normal 132" xfId="273"/>
    <cellStyle name="Normal 133" xfId="274"/>
    <cellStyle name="Normal 134" xfId="275"/>
    <cellStyle name="Normal 135" xfId="276"/>
    <cellStyle name="Normal 136" xfId="277"/>
    <cellStyle name="Normal 137" xfId="278"/>
    <cellStyle name="Normal 138" xfId="279"/>
    <cellStyle name="Normal 139" xfId="280"/>
    <cellStyle name="Normal 14" xfId="281"/>
    <cellStyle name="Normal 140" xfId="282"/>
    <cellStyle name="Normal 141" xfId="283"/>
    <cellStyle name="Normal 142" xfId="284"/>
    <cellStyle name="Normal 143" xfId="285"/>
    <cellStyle name="Normal 144" xfId="286"/>
    <cellStyle name="Normal 145" xfId="287"/>
    <cellStyle name="Normal 146" xfId="288"/>
    <cellStyle name="Normal 147" xfId="289"/>
    <cellStyle name="Normal 148" xfId="290"/>
    <cellStyle name="Normal 149" xfId="291"/>
    <cellStyle name="Normal 15" xfId="292"/>
    <cellStyle name="Normal 150" xfId="293"/>
    <cellStyle name="Normal 151" xfId="294"/>
    <cellStyle name="Normal 152" xfId="295"/>
    <cellStyle name="Normal 153" xfId="296"/>
    <cellStyle name="Normal 154" xfId="297"/>
    <cellStyle name="Normal 155" xfId="298"/>
    <cellStyle name="Normal 156" xfId="299"/>
    <cellStyle name="Normal 157" xfId="300"/>
    <cellStyle name="Normal 158" xfId="301"/>
    <cellStyle name="Normal 159" xfId="302"/>
    <cellStyle name="Normal 16" xfId="303"/>
    <cellStyle name="Normal 160" xfId="304"/>
    <cellStyle name="Normal 161" xfId="305"/>
    <cellStyle name="Normal 162" xfId="306"/>
    <cellStyle name="Normal 163" xfId="307"/>
    <cellStyle name="Normal 164" xfId="308"/>
    <cellStyle name="Normal 165" xfId="309"/>
    <cellStyle name="Normal 166" xfId="310"/>
    <cellStyle name="Normal 167" xfId="311"/>
    <cellStyle name="Normal 168" xfId="312"/>
    <cellStyle name="Normal 169" xfId="313"/>
    <cellStyle name="Normal 17" xfId="314"/>
    <cellStyle name="Normal 170" xfId="315"/>
    <cellStyle name="Normal 171" xfId="316"/>
    <cellStyle name="Normal 172" xfId="317"/>
    <cellStyle name="Normal 173" xfId="318"/>
    <cellStyle name="Normal 174" xfId="319"/>
    <cellStyle name="Normal 175" xfId="320"/>
    <cellStyle name="Normal 176" xfId="321"/>
    <cellStyle name="Normal 177" xfId="322"/>
    <cellStyle name="Normal 178" xfId="323"/>
    <cellStyle name="Normal 179" xfId="324"/>
    <cellStyle name="Normal 18" xfId="325"/>
    <cellStyle name="Normal 180" xfId="326"/>
    <cellStyle name="Normal 181" xfId="327"/>
    <cellStyle name="Normal 182" xfId="328"/>
    <cellStyle name="Normal 183" xfId="329"/>
    <cellStyle name="Normal 184" xfId="330"/>
    <cellStyle name="Normal 185" xfId="331"/>
    <cellStyle name="Normal 186" xfId="332"/>
    <cellStyle name="Normal 187" xfId="333"/>
    <cellStyle name="Normal 188" xfId="334"/>
    <cellStyle name="Normal 189" xfId="335"/>
    <cellStyle name="Normal 19" xfId="336"/>
    <cellStyle name="Normal 190" xfId="337"/>
    <cellStyle name="Normal 191" xfId="338"/>
    <cellStyle name="Normal 192" xfId="339"/>
    <cellStyle name="Normal 193" xfId="340"/>
    <cellStyle name="Normal 194" xfId="341"/>
    <cellStyle name="Normal 195" xfId="342"/>
    <cellStyle name="Normal 196" xfId="343"/>
    <cellStyle name="Normal 197" xfId="344"/>
    <cellStyle name="Normal 198" xfId="345"/>
    <cellStyle name="Normal 199" xfId="346"/>
    <cellStyle name="Normal 2" xfId="347"/>
    <cellStyle name="Normal 2 2" xfId="348"/>
    <cellStyle name="Normal 2 2 2" xfId="349"/>
    <cellStyle name="Normal 2 2 3" xfId="350"/>
    <cellStyle name="Normal 2 3" xfId="351"/>
    <cellStyle name="Normal 2 4" xfId="352"/>
    <cellStyle name="Normal 2_BUY BACK_2014" xfId="353"/>
    <cellStyle name="Normal 20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0" xfId="366"/>
    <cellStyle name="Normal 211" xfId="367"/>
    <cellStyle name="Normal 212" xfId="368"/>
    <cellStyle name="Normal 213" xfId="369"/>
    <cellStyle name="Normal 214" xfId="370"/>
    <cellStyle name="Normal 215" xfId="371"/>
    <cellStyle name="Normal 216" xfId="372"/>
    <cellStyle name="Normal 217" xfId="373"/>
    <cellStyle name="Normal 218" xfId="374"/>
    <cellStyle name="Normal 219" xfId="375"/>
    <cellStyle name="Normal 22" xfId="376"/>
    <cellStyle name="Normal 22 2" xfId="377"/>
    <cellStyle name="Normal 220" xfId="378"/>
    <cellStyle name="Normal 23" xfId="379"/>
    <cellStyle name="Normal 24" xfId="380"/>
    <cellStyle name="Normal 25" xfId="381"/>
    <cellStyle name="Normal 26" xfId="382"/>
    <cellStyle name="Normal 27" xfId="383"/>
    <cellStyle name="Normal 28" xfId="384"/>
    <cellStyle name="Normal 29" xfId="385"/>
    <cellStyle name="Normal 3" xfId="386"/>
    <cellStyle name="Normal 3 2" xfId="387"/>
    <cellStyle name="Normal 3 3" xfId="388"/>
    <cellStyle name="Normal 3_BUY BACK_2014" xfId="389"/>
    <cellStyle name="Normal 30" xfId="390"/>
    <cellStyle name="Normal 31" xfId="391"/>
    <cellStyle name="Normal 32" xfId="392"/>
    <cellStyle name="Normal 33" xfId="393"/>
    <cellStyle name="Normal 34" xfId="394"/>
    <cellStyle name="Normal 35" xfId="395"/>
    <cellStyle name="Normal 36" xfId="396"/>
    <cellStyle name="Normal 37" xfId="397"/>
    <cellStyle name="Normal 38" xfId="398"/>
    <cellStyle name="Normal 39" xfId="399"/>
    <cellStyle name="Normal 4" xfId="400"/>
    <cellStyle name="Normal 4 2" xfId="401"/>
    <cellStyle name="Normal 4 3" xfId="402"/>
    <cellStyle name="Normal 4 3 2" xfId="403"/>
    <cellStyle name="Normal 4 4" xfId="404"/>
    <cellStyle name="Normal 4_Fact Sheet_information" xfId="405"/>
    <cellStyle name="Normal 40" xfId="406"/>
    <cellStyle name="Normal 41" xfId="407"/>
    <cellStyle name="Normal 42" xfId="408"/>
    <cellStyle name="Normal 43" xfId="409"/>
    <cellStyle name="Normal 44" xfId="410"/>
    <cellStyle name="Normal 45" xfId="411"/>
    <cellStyle name="Normal 46" xfId="412"/>
    <cellStyle name="Normal 47" xfId="413"/>
    <cellStyle name="Normal 48" xfId="414"/>
    <cellStyle name="Normal 49" xfId="415"/>
    <cellStyle name="Normal 5" xfId="416"/>
    <cellStyle name="Normal 50" xfId="417"/>
    <cellStyle name="Normal 51" xfId="418"/>
    <cellStyle name="Normal 52" xfId="419"/>
    <cellStyle name="Normal 53" xfId="420"/>
    <cellStyle name="Normal 54" xfId="421"/>
    <cellStyle name="Normal 55" xfId="422"/>
    <cellStyle name="Normal 56" xfId="423"/>
    <cellStyle name="Normal 57" xfId="424"/>
    <cellStyle name="Normal 58" xfId="425"/>
    <cellStyle name="Normal 59" xfId="426"/>
    <cellStyle name="Normal 6" xfId="427"/>
    <cellStyle name="Normal 6 2" xfId="428"/>
    <cellStyle name="Normal 60" xfId="429"/>
    <cellStyle name="Normal 61" xfId="430"/>
    <cellStyle name="Normal 62" xfId="431"/>
    <cellStyle name="Normal 63" xfId="432"/>
    <cellStyle name="Normal 64" xfId="433"/>
    <cellStyle name="Normal 65" xfId="434"/>
    <cellStyle name="Normal 66" xfId="435"/>
    <cellStyle name="Normal 67" xfId="436"/>
    <cellStyle name="Normal 68" xfId="437"/>
    <cellStyle name="Normal 69" xfId="438"/>
    <cellStyle name="Normal 7" xfId="439"/>
    <cellStyle name="Normal 7 2" xfId="440"/>
    <cellStyle name="Normal 70" xfId="441"/>
    <cellStyle name="Normal 71" xfId="442"/>
    <cellStyle name="Normal 72" xfId="443"/>
    <cellStyle name="Normal 73" xfId="444"/>
    <cellStyle name="Normal 74" xfId="445"/>
    <cellStyle name="Normal 75" xfId="446"/>
    <cellStyle name="Normal 76" xfId="447"/>
    <cellStyle name="Normal 77" xfId="448"/>
    <cellStyle name="Normal 78" xfId="449"/>
    <cellStyle name="Normal 79" xfId="450"/>
    <cellStyle name="Normal 8" xfId="451"/>
    <cellStyle name="Normal 80" xfId="452"/>
    <cellStyle name="Normal 81" xfId="453"/>
    <cellStyle name="Normal 82" xfId="454"/>
    <cellStyle name="Normal 83" xfId="455"/>
    <cellStyle name="Normal 84" xfId="456"/>
    <cellStyle name="Normal 85" xfId="457"/>
    <cellStyle name="Normal 86" xfId="458"/>
    <cellStyle name="Normal 87" xfId="459"/>
    <cellStyle name="Normal 88" xfId="460"/>
    <cellStyle name="Normal 89" xfId="461"/>
    <cellStyle name="Normal 9" xfId="462"/>
    <cellStyle name="Normal 90" xfId="463"/>
    <cellStyle name="Normal 91" xfId="464"/>
    <cellStyle name="Normal 92" xfId="465"/>
    <cellStyle name="Normal 93" xfId="466"/>
    <cellStyle name="Normal 94" xfId="467"/>
    <cellStyle name="Normal 95" xfId="468"/>
    <cellStyle name="Normal 96" xfId="469"/>
    <cellStyle name="Normal 97" xfId="470"/>
    <cellStyle name="Normal 98" xfId="471"/>
    <cellStyle name="Normal 99" xfId="472"/>
    <cellStyle name="Normal_Anexa 4_anual" xfId="473"/>
    <cellStyle name="Normal_DIVIDENDE 2008" xfId="474"/>
    <cellStyle name="Normal_POI 123011" xfId="475"/>
    <cellStyle name="Normal_Provision 31.12.2010_final_4" xfId="476"/>
    <cellStyle name="Normal_situatia detaliata a investitiilor FP - 31.12.2010" xfId="477"/>
    <cellStyle name="Normal_situatia detaliata a investitiilor FP - 31.12.2010 2" xfId="478"/>
    <cellStyle name="Note" xfId="479"/>
    <cellStyle name="Note 2" xfId="480"/>
    <cellStyle name="Note 2 2" xfId="481"/>
    <cellStyle name="Note 2 2 2" xfId="482"/>
    <cellStyle name="Note 3" xfId="483"/>
    <cellStyle name="Note 4" xfId="484"/>
    <cellStyle name="Output" xfId="485"/>
    <cellStyle name="Output 2" xfId="486"/>
    <cellStyle name="Output 3" xfId="487"/>
    <cellStyle name="Output 4" xfId="488"/>
    <cellStyle name="Percent" xfId="489"/>
    <cellStyle name="Percent 2" xfId="490"/>
    <cellStyle name="Percent 2 2" xfId="491"/>
    <cellStyle name="Percent 2 3" xfId="492"/>
    <cellStyle name="Percent 3" xfId="493"/>
    <cellStyle name="Percent 3 2" xfId="494"/>
    <cellStyle name="Percent 3 2 2" xfId="495"/>
    <cellStyle name="Percent 4" xfId="496"/>
    <cellStyle name="Percent 4 2" xfId="497"/>
    <cellStyle name="Percent 4 3" xfId="498"/>
    <cellStyle name="Percent 5" xfId="499"/>
    <cellStyle name="Percent 5 2" xfId="500"/>
    <cellStyle name="Percent 6" xfId="501"/>
    <cellStyle name="Percent 6 2" xfId="502"/>
    <cellStyle name="Percent 7" xfId="503"/>
    <cellStyle name="Percent 8" xfId="504"/>
    <cellStyle name="Saisie" xfId="505"/>
    <cellStyle name="Standard_IAS 2001" xfId="506"/>
    <cellStyle name="Style 1" xfId="507"/>
    <cellStyle name="Style 1 2" xfId="508"/>
    <cellStyle name="Style 1 3" xfId="509"/>
    <cellStyle name="Style 1_Fact Sheet_information" xfId="510"/>
    <cellStyle name="Title" xfId="511"/>
    <cellStyle name="Title 2" xfId="512"/>
    <cellStyle name="Title 3" xfId="513"/>
    <cellStyle name="Title 4" xfId="514"/>
    <cellStyle name="Total" xfId="515"/>
    <cellStyle name="Total 2" xfId="516"/>
    <cellStyle name="Total 3" xfId="517"/>
    <cellStyle name="Total 4" xfId="518"/>
    <cellStyle name="Warning Text" xfId="519"/>
    <cellStyle name="Warning Text 2" xfId="520"/>
    <cellStyle name="Warning Text 3" xfId="521"/>
    <cellStyle name="Warning Text 4" xfId="5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</row>
    <row r="2" spans="1:5" ht="15">
      <c r="A2">
        <v>1</v>
      </c>
      <c r="B2">
        <v>2</v>
      </c>
      <c r="C2">
        <v>3</v>
      </c>
      <c r="D2">
        <v>66</v>
      </c>
      <c r="E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</row>
    <row r="2" spans="1:5" ht="15">
      <c r="A2">
        <v>1</v>
      </c>
      <c r="B2">
        <v>1</v>
      </c>
      <c r="C2">
        <v>18</v>
      </c>
      <c r="D2">
        <v>86</v>
      </c>
      <c r="E2" t="s">
        <v>120</v>
      </c>
    </row>
    <row r="3" spans="1:5" ht="15">
      <c r="A3">
        <v>2</v>
      </c>
      <c r="B3">
        <v>89</v>
      </c>
      <c r="C3">
        <v>5</v>
      </c>
      <c r="D3">
        <v>97</v>
      </c>
      <c r="E3" t="s">
        <v>122</v>
      </c>
    </row>
    <row r="4" spans="1:5" ht="15">
      <c r="A4">
        <v>7</v>
      </c>
      <c r="B4">
        <v>89</v>
      </c>
      <c r="C4">
        <v>10</v>
      </c>
      <c r="D4">
        <v>99</v>
      </c>
      <c r="E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7"/>
  <sheetViews>
    <sheetView tabSelected="1" zoomScalePageLayoutView="0" workbookViewId="0" topLeftCell="A1">
      <selection activeCell="U139" sqref="U139"/>
    </sheetView>
  </sheetViews>
  <sheetFormatPr defaultColWidth="9.140625" defaultRowHeight="15" outlineLevelRow="1"/>
  <cols>
    <col min="1" max="1" width="4.28125" style="0" customWidth="1"/>
    <col min="2" max="2" width="37.57421875" style="0" customWidth="1"/>
    <col min="3" max="3" width="17.00390625" style="0" customWidth="1"/>
    <col min="4" max="4" width="19.7109375" style="0" customWidth="1"/>
    <col min="5" max="5" width="18.8515625" style="0" customWidth="1"/>
    <col min="6" max="6" width="17.421875" style="0" customWidth="1"/>
    <col min="7" max="7" width="16.28125" style="0" customWidth="1"/>
    <col min="8" max="8" width="17.57421875" style="0" customWidth="1"/>
    <col min="9" max="9" width="15.57421875" style="0" customWidth="1"/>
    <col min="10" max="10" width="17.28125" style="0" customWidth="1"/>
    <col min="11" max="11" width="26.7109375" style="0" customWidth="1"/>
    <col min="12" max="12" width="34.00390625" style="0" customWidth="1"/>
    <col min="13" max="13" width="25.140625" style="0" customWidth="1"/>
    <col min="14" max="14" width="13.421875" style="0" bestFit="1" customWidth="1"/>
    <col min="15" max="15" width="14.421875" style="0" customWidth="1"/>
    <col min="16" max="16" width="12.421875" style="0" customWidth="1"/>
    <col min="17" max="17" width="21.7109375" style="0" customWidth="1"/>
    <col min="22" max="22" width="11.7109375" style="0" bestFit="1" customWidth="1"/>
  </cols>
  <sheetData>
    <row r="1" spans="1:17" ht="15.75">
      <c r="A1" s="25"/>
      <c r="B1" s="61" t="s">
        <v>6</v>
      </c>
      <c r="C1" s="61" t="s">
        <v>7</v>
      </c>
      <c r="D1" s="62"/>
      <c r="E1" s="28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5"/>
      <c r="B2" s="61" t="s">
        <v>8</v>
      </c>
      <c r="C2" s="61" t="s">
        <v>9</v>
      </c>
      <c r="D2" s="62"/>
      <c r="E2" s="28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>
      <c r="A3" s="25"/>
      <c r="B3" s="61" t="s">
        <v>10</v>
      </c>
      <c r="C3" s="61" t="s">
        <v>11</v>
      </c>
      <c r="D3" s="62"/>
      <c r="E3" s="2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.75">
      <c r="A4" s="25"/>
      <c r="B4" s="61" t="s">
        <v>12</v>
      </c>
      <c r="C4" s="61" t="s">
        <v>13</v>
      </c>
      <c r="D4" s="62"/>
      <c r="E4" s="28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>
      <c r="A5" s="25"/>
      <c r="B5" s="61" t="s">
        <v>94</v>
      </c>
      <c r="C5" s="265">
        <v>42277</v>
      </c>
      <c r="D5" s="62"/>
      <c r="E5" s="2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.75">
      <c r="A6" s="25"/>
      <c r="B6" s="26"/>
      <c r="C6" s="26"/>
      <c r="D6" s="27"/>
      <c r="E6" s="2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5.75" outlineLevel="1">
      <c r="A7" s="240"/>
      <c r="B7" s="241" t="s">
        <v>310</v>
      </c>
      <c r="C7" s="242"/>
      <c r="D7" s="243"/>
      <c r="E7" s="244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15.75" outlineLevel="1">
      <c r="A8" s="154"/>
      <c r="B8" s="155"/>
      <c r="C8" s="26"/>
      <c r="D8" s="27"/>
      <c r="E8" s="28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ht="15" outlineLevel="1">
      <c r="A9" s="156"/>
      <c r="B9" s="157" t="s">
        <v>191</v>
      </c>
      <c r="C9" s="378">
        <v>42004</v>
      </c>
      <c r="D9" s="378"/>
      <c r="E9" s="378"/>
      <c r="F9" s="378"/>
      <c r="G9" s="378">
        <v>42277</v>
      </c>
      <c r="H9" s="378"/>
      <c r="I9" s="378"/>
      <c r="J9" s="378"/>
      <c r="K9" s="158" t="s">
        <v>105</v>
      </c>
      <c r="L9" s="159"/>
      <c r="M9" s="159"/>
      <c r="N9" s="159"/>
      <c r="O9" s="159"/>
      <c r="P9" s="159"/>
      <c r="Q9" s="159"/>
    </row>
    <row r="10" spans="1:17" ht="15" outlineLevel="1">
      <c r="A10" s="156"/>
      <c r="B10" s="157"/>
      <c r="C10" s="160" t="s">
        <v>192</v>
      </c>
      <c r="D10" s="160" t="s">
        <v>193</v>
      </c>
      <c r="E10" s="160" t="s">
        <v>194</v>
      </c>
      <c r="F10" s="160" t="s">
        <v>129</v>
      </c>
      <c r="G10" s="160" t="s">
        <v>192</v>
      </c>
      <c r="H10" s="160" t="s">
        <v>193</v>
      </c>
      <c r="I10" s="160" t="s">
        <v>194</v>
      </c>
      <c r="J10" s="160" t="s">
        <v>129</v>
      </c>
      <c r="K10" s="161" t="s">
        <v>129</v>
      </c>
      <c r="L10" s="159"/>
      <c r="M10" s="159"/>
      <c r="N10" s="159"/>
      <c r="O10" s="159"/>
      <c r="P10" s="159"/>
      <c r="Q10" s="159"/>
    </row>
    <row r="11" spans="1:18" ht="15" outlineLevel="1">
      <c r="A11" s="162" t="s">
        <v>178</v>
      </c>
      <c r="B11" s="163" t="s">
        <v>195</v>
      </c>
      <c r="C11" s="202">
        <v>1.0042647442174357</v>
      </c>
      <c r="D11" s="263">
        <v>1.0000004929745125</v>
      </c>
      <c r="E11" s="164"/>
      <c r="F11" s="164">
        <v>13293182958.630001</v>
      </c>
      <c r="G11" s="165">
        <v>1.0354413938595892</v>
      </c>
      <c r="H11" s="165">
        <v>0.9999998711704717</v>
      </c>
      <c r="I11" s="162"/>
      <c r="J11" s="166">
        <v>12425513848.2</v>
      </c>
      <c r="K11" s="166">
        <v>-867669110.4300003</v>
      </c>
      <c r="L11" s="167"/>
      <c r="M11" s="159"/>
      <c r="N11" s="168"/>
      <c r="O11" s="168"/>
      <c r="P11" s="159"/>
      <c r="Q11" s="159"/>
      <c r="R11" s="286"/>
    </row>
    <row r="12" spans="1:18" ht="21" outlineLevel="1">
      <c r="A12" s="169">
        <v>1</v>
      </c>
      <c r="B12" s="267" t="s">
        <v>267</v>
      </c>
      <c r="C12" s="170">
        <v>0.493065</v>
      </c>
      <c r="D12" s="171">
        <v>0.490972</v>
      </c>
      <c r="E12" s="172"/>
      <c r="F12" s="172">
        <v>6526570470.259999</v>
      </c>
      <c r="G12" s="173">
        <v>0.474279</v>
      </c>
      <c r="H12" s="174">
        <v>0.458045</v>
      </c>
      <c r="I12" s="175"/>
      <c r="J12" s="176">
        <v>5691465466.63</v>
      </c>
      <c r="K12" s="176">
        <v>-835105003.6299992</v>
      </c>
      <c r="L12" s="159"/>
      <c r="M12" s="159"/>
      <c r="N12" s="159"/>
      <c r="O12" s="159"/>
      <c r="P12" s="159"/>
      <c r="Q12" s="159"/>
      <c r="R12" s="286"/>
    </row>
    <row r="13" spans="1:18" ht="33" outlineLevel="1">
      <c r="A13" s="169" t="s">
        <v>179</v>
      </c>
      <c r="B13" s="177" t="s">
        <v>196</v>
      </c>
      <c r="C13" s="171">
        <v>0.493065</v>
      </c>
      <c r="D13" s="171">
        <v>0.49097199999999996</v>
      </c>
      <c r="E13" s="172">
        <v>0</v>
      </c>
      <c r="F13" s="172">
        <v>6526570470.259999</v>
      </c>
      <c r="G13" s="174">
        <v>0.474279</v>
      </c>
      <c r="H13" s="174">
        <v>0.458045</v>
      </c>
      <c r="I13" s="176">
        <v>0</v>
      </c>
      <c r="J13" s="176">
        <v>5691465466.63</v>
      </c>
      <c r="K13" s="176">
        <v>-835105003.6299992</v>
      </c>
      <c r="L13" s="167"/>
      <c r="M13" s="159"/>
      <c r="N13" s="159"/>
      <c r="O13" s="159"/>
      <c r="P13" s="159"/>
      <c r="Q13" s="159"/>
      <c r="R13" s="286"/>
    </row>
    <row r="14" spans="1:18" ht="22.5" outlineLevel="1">
      <c r="A14" s="169"/>
      <c r="B14" s="178" t="s">
        <v>244</v>
      </c>
      <c r="C14" s="179">
        <v>0.490112</v>
      </c>
      <c r="D14" s="179">
        <v>0.48803299999999994</v>
      </c>
      <c r="E14" s="180">
        <v>0</v>
      </c>
      <c r="F14" s="180">
        <v>6487488092.219999</v>
      </c>
      <c r="G14" s="181">
        <v>0.466641</v>
      </c>
      <c r="H14" s="181">
        <v>0.45066799999999996</v>
      </c>
      <c r="I14" s="182">
        <v>0</v>
      </c>
      <c r="J14" s="182">
        <v>5599798772.59</v>
      </c>
      <c r="K14" s="182">
        <v>-887689319.6299992</v>
      </c>
      <c r="L14" s="159"/>
      <c r="M14" s="159"/>
      <c r="N14" s="159"/>
      <c r="O14" s="159"/>
      <c r="P14" s="159"/>
      <c r="Q14" s="159"/>
      <c r="R14" s="286"/>
    </row>
    <row r="15" spans="1:18" ht="22.5" outlineLevel="1">
      <c r="A15" s="169"/>
      <c r="B15" s="178" t="s">
        <v>245</v>
      </c>
      <c r="C15" s="179">
        <v>0.000554</v>
      </c>
      <c r="D15" s="179">
        <v>0.0005510000000000001</v>
      </c>
      <c r="E15" s="180">
        <v>0</v>
      </c>
      <c r="F15" s="180">
        <v>7332797.35</v>
      </c>
      <c r="G15" s="181">
        <v>0.0008870000000000001</v>
      </c>
      <c r="H15" s="181">
        <v>0.000857</v>
      </c>
      <c r="I15" s="182">
        <v>0</v>
      </c>
      <c r="J15" s="182">
        <v>10649639.24</v>
      </c>
      <c r="K15" s="182">
        <v>3316841.8900000006</v>
      </c>
      <c r="L15" s="234"/>
      <c r="M15" s="159"/>
      <c r="N15" s="159"/>
      <c r="O15" s="159"/>
      <c r="P15" s="159"/>
      <c r="Q15" s="159"/>
      <c r="R15" s="286"/>
    </row>
    <row r="16" spans="1:18" ht="15" outlineLevel="1">
      <c r="A16" s="169"/>
      <c r="B16" s="178" t="s">
        <v>251</v>
      </c>
      <c r="C16" s="179">
        <v>0.002399</v>
      </c>
      <c r="D16" s="179">
        <v>0.002388</v>
      </c>
      <c r="E16" s="172">
        <v>0</v>
      </c>
      <c r="F16" s="172">
        <v>31749580.69</v>
      </c>
      <c r="G16" s="174">
        <v>0.006751</v>
      </c>
      <c r="H16" s="173">
        <v>0.00652</v>
      </c>
      <c r="I16" s="176">
        <v>0</v>
      </c>
      <c r="J16" s="176">
        <v>81017054.8</v>
      </c>
      <c r="K16" s="182">
        <v>49267474.11</v>
      </c>
      <c r="L16" s="234"/>
      <c r="M16" s="159"/>
      <c r="N16" s="159"/>
      <c r="O16" s="159"/>
      <c r="P16" s="159"/>
      <c r="Q16" s="159"/>
      <c r="R16" s="286"/>
    </row>
    <row r="17" spans="1:18" ht="22.5" outlineLevel="1">
      <c r="A17" s="190"/>
      <c r="B17" s="191" t="s">
        <v>257</v>
      </c>
      <c r="C17" s="185">
        <v>0</v>
      </c>
      <c r="D17" s="185">
        <v>0</v>
      </c>
      <c r="E17" s="180">
        <v>0</v>
      </c>
      <c r="F17" s="180">
        <v>0</v>
      </c>
      <c r="G17" s="187">
        <v>0</v>
      </c>
      <c r="H17" s="188">
        <v>0</v>
      </c>
      <c r="I17" s="176">
        <v>0</v>
      </c>
      <c r="J17" s="176">
        <v>0</v>
      </c>
      <c r="K17" s="182">
        <v>0</v>
      </c>
      <c r="L17" s="192"/>
      <c r="M17" s="192"/>
      <c r="N17" s="192"/>
      <c r="O17" s="192"/>
      <c r="P17" s="192"/>
      <c r="Q17" s="192"/>
      <c r="R17" s="286"/>
    </row>
    <row r="18" spans="1:18" ht="33" outlineLevel="1">
      <c r="A18" s="169" t="s">
        <v>180</v>
      </c>
      <c r="B18" s="177" t="s">
        <v>197</v>
      </c>
      <c r="C18" s="185">
        <v>0</v>
      </c>
      <c r="D18" s="185">
        <v>0</v>
      </c>
      <c r="E18" s="180">
        <v>0</v>
      </c>
      <c r="F18" s="180">
        <v>0</v>
      </c>
      <c r="G18" s="187">
        <v>0</v>
      </c>
      <c r="H18" s="188">
        <v>0</v>
      </c>
      <c r="I18" s="176">
        <v>0</v>
      </c>
      <c r="J18" s="176">
        <v>0</v>
      </c>
      <c r="K18" s="176">
        <v>0</v>
      </c>
      <c r="L18" s="159"/>
      <c r="M18" s="159"/>
      <c r="N18" s="159"/>
      <c r="O18" s="159"/>
      <c r="P18" s="159"/>
      <c r="Q18" s="159"/>
      <c r="R18" s="286"/>
    </row>
    <row r="19" spans="1:18" ht="22.5" outlineLevel="1">
      <c r="A19" s="169"/>
      <c r="B19" s="178" t="s">
        <v>246</v>
      </c>
      <c r="C19" s="185">
        <v>0</v>
      </c>
      <c r="D19" s="185">
        <v>0</v>
      </c>
      <c r="E19" s="180">
        <v>0</v>
      </c>
      <c r="F19" s="180">
        <v>0</v>
      </c>
      <c r="G19" s="187">
        <v>0</v>
      </c>
      <c r="H19" s="188">
        <v>0</v>
      </c>
      <c r="I19" s="176">
        <v>0</v>
      </c>
      <c r="J19" s="176">
        <v>0</v>
      </c>
      <c r="K19" s="182">
        <v>0</v>
      </c>
      <c r="L19" s="159"/>
      <c r="M19" s="159"/>
      <c r="N19" s="159"/>
      <c r="O19" s="159"/>
      <c r="P19" s="159"/>
      <c r="Q19" s="159"/>
      <c r="R19" s="286"/>
    </row>
    <row r="20" spans="1:18" ht="22.5" outlineLevel="1">
      <c r="A20" s="169"/>
      <c r="B20" s="178" t="s">
        <v>247</v>
      </c>
      <c r="C20" s="185">
        <v>0</v>
      </c>
      <c r="D20" s="186">
        <v>0</v>
      </c>
      <c r="E20" s="172">
        <v>0</v>
      </c>
      <c r="F20" s="172">
        <v>0</v>
      </c>
      <c r="G20" s="187">
        <v>0</v>
      </c>
      <c r="H20" s="188">
        <v>0</v>
      </c>
      <c r="I20" s="176">
        <v>0</v>
      </c>
      <c r="J20" s="176">
        <v>0</v>
      </c>
      <c r="K20" s="176">
        <v>0</v>
      </c>
      <c r="L20" s="159"/>
      <c r="M20" s="159"/>
      <c r="N20" s="159"/>
      <c r="O20" s="159"/>
      <c r="P20" s="159"/>
      <c r="Q20" s="159"/>
      <c r="R20" s="286"/>
    </row>
    <row r="21" spans="1:18" ht="75" outlineLevel="1">
      <c r="A21" s="189" t="s">
        <v>181</v>
      </c>
      <c r="B21" s="177" t="s">
        <v>254</v>
      </c>
      <c r="C21" s="185">
        <v>0</v>
      </c>
      <c r="D21" s="185">
        <v>0</v>
      </c>
      <c r="E21" s="172">
        <v>0</v>
      </c>
      <c r="F21" s="172">
        <v>0</v>
      </c>
      <c r="G21" s="187">
        <v>0</v>
      </c>
      <c r="H21" s="187">
        <v>0</v>
      </c>
      <c r="I21" s="176">
        <v>0</v>
      </c>
      <c r="J21" s="176">
        <v>0</v>
      </c>
      <c r="K21" s="176">
        <v>0</v>
      </c>
      <c r="L21" s="159"/>
      <c r="M21" s="159"/>
      <c r="N21" s="159"/>
      <c r="O21" s="159"/>
      <c r="P21" s="159"/>
      <c r="Q21" s="159"/>
      <c r="R21" s="286"/>
    </row>
    <row r="22" spans="1:18" ht="15" outlineLevel="1">
      <c r="A22" s="169">
        <v>2</v>
      </c>
      <c r="B22" s="177" t="s">
        <v>198</v>
      </c>
      <c r="C22" s="185">
        <v>0</v>
      </c>
      <c r="D22" s="185">
        <v>0</v>
      </c>
      <c r="E22" s="172">
        <v>0</v>
      </c>
      <c r="F22" s="172">
        <v>0</v>
      </c>
      <c r="G22" s="187">
        <v>0</v>
      </c>
      <c r="H22" s="187">
        <v>0</v>
      </c>
      <c r="I22" s="176">
        <v>0</v>
      </c>
      <c r="J22" s="176">
        <v>0</v>
      </c>
      <c r="K22" s="176">
        <v>0</v>
      </c>
      <c r="L22" s="159"/>
      <c r="M22" s="159"/>
      <c r="N22" s="159"/>
      <c r="O22" s="159"/>
      <c r="P22" s="159"/>
      <c r="Q22" s="159"/>
      <c r="R22" s="286"/>
    </row>
    <row r="23" spans="1:18" ht="33" outlineLevel="1">
      <c r="A23" s="169">
        <v>3</v>
      </c>
      <c r="B23" s="177" t="s">
        <v>199</v>
      </c>
      <c r="C23" s="171">
        <v>0.48939799999999994</v>
      </c>
      <c r="D23" s="171">
        <v>0.487321</v>
      </c>
      <c r="E23" s="172">
        <v>0</v>
      </c>
      <c r="F23" s="172">
        <v>6478030691.250001</v>
      </c>
      <c r="G23" s="174">
        <v>0.539255</v>
      </c>
      <c r="H23" s="174">
        <v>0.520797</v>
      </c>
      <c r="I23" s="176">
        <v>0</v>
      </c>
      <c r="J23" s="176">
        <v>6471179383.700001</v>
      </c>
      <c r="K23" s="176">
        <v>-6851307.550000191</v>
      </c>
      <c r="L23" s="167"/>
      <c r="M23" s="159"/>
      <c r="N23" s="159"/>
      <c r="O23" s="159"/>
      <c r="P23" s="159"/>
      <c r="Q23" s="159"/>
      <c r="R23" s="286"/>
    </row>
    <row r="24" spans="1:18" ht="22.5" outlineLevel="1">
      <c r="A24" s="190"/>
      <c r="B24" s="191" t="s">
        <v>200</v>
      </c>
      <c r="C24" s="179">
        <v>0.48939799999999994</v>
      </c>
      <c r="D24" s="179">
        <v>0.487321</v>
      </c>
      <c r="E24" s="180">
        <v>0</v>
      </c>
      <c r="F24" s="180">
        <v>6478030691.250001</v>
      </c>
      <c r="G24" s="181">
        <v>0.539255</v>
      </c>
      <c r="H24" s="181">
        <v>0.5207970000000002</v>
      </c>
      <c r="I24" s="182">
        <v>0</v>
      </c>
      <c r="J24" s="182">
        <v>6471179383.700001</v>
      </c>
      <c r="K24" s="182">
        <v>-6851307.550000191</v>
      </c>
      <c r="L24" s="192"/>
      <c r="M24" s="192"/>
      <c r="N24" s="192"/>
      <c r="O24" s="192"/>
      <c r="P24" s="192"/>
      <c r="Q24" s="192"/>
      <c r="R24" s="286"/>
    </row>
    <row r="25" spans="1:18" ht="15" outlineLevel="1">
      <c r="A25" s="169">
        <v>4</v>
      </c>
      <c r="B25" s="177" t="s">
        <v>201</v>
      </c>
      <c r="C25" s="171">
        <v>0.008267</v>
      </c>
      <c r="D25" s="171">
        <v>0.008232</v>
      </c>
      <c r="E25" s="172"/>
      <c r="F25" s="172">
        <v>109424929.82</v>
      </c>
      <c r="G25" s="174">
        <v>0.011158999999999999</v>
      </c>
      <c r="H25" s="174">
        <v>0.010776</v>
      </c>
      <c r="I25" s="176"/>
      <c r="J25" s="176">
        <v>133880817.48</v>
      </c>
      <c r="K25" s="176">
        <v>24455887.66000001</v>
      </c>
      <c r="L25" s="248"/>
      <c r="M25" s="159"/>
      <c r="N25" s="159"/>
      <c r="O25" s="159"/>
      <c r="P25" s="159"/>
      <c r="Q25" s="159"/>
      <c r="R25" s="286"/>
    </row>
    <row r="26" spans="1:18" ht="22.5" outlineLevel="1">
      <c r="A26" s="190" t="s">
        <v>182</v>
      </c>
      <c r="B26" s="177" t="s">
        <v>202</v>
      </c>
      <c r="C26" s="179">
        <v>0.008267</v>
      </c>
      <c r="D26" s="179">
        <v>0.008232</v>
      </c>
      <c r="E26" s="180">
        <v>0</v>
      </c>
      <c r="F26" s="180">
        <v>109424929.82</v>
      </c>
      <c r="G26" s="181">
        <v>0.011158999999999999</v>
      </c>
      <c r="H26" s="181">
        <v>0.010776</v>
      </c>
      <c r="I26" s="182">
        <v>0</v>
      </c>
      <c r="J26" s="182">
        <v>133880817.48</v>
      </c>
      <c r="K26" s="182">
        <v>24455887.66000001</v>
      </c>
      <c r="L26" s="159"/>
      <c r="M26" s="159"/>
      <c r="N26" s="159"/>
      <c r="O26" s="159"/>
      <c r="P26" s="159"/>
      <c r="Q26" s="159"/>
      <c r="R26" s="286"/>
    </row>
    <row r="27" spans="1:18" ht="15" outlineLevel="1">
      <c r="A27" s="190"/>
      <c r="B27" s="191" t="s">
        <v>211</v>
      </c>
      <c r="C27" s="179">
        <v>0.008267</v>
      </c>
      <c r="D27" s="179">
        <v>0.008232</v>
      </c>
      <c r="E27" s="180"/>
      <c r="F27" s="180">
        <v>109424929.82</v>
      </c>
      <c r="G27" s="181">
        <v>0.011158999999999999</v>
      </c>
      <c r="H27" s="181">
        <v>0.010776</v>
      </c>
      <c r="I27" s="182"/>
      <c r="J27" s="182">
        <v>133880817.48</v>
      </c>
      <c r="K27" s="182">
        <v>24455887.66000001</v>
      </c>
      <c r="L27" s="159"/>
      <c r="M27" s="159"/>
      <c r="N27" s="159"/>
      <c r="O27" s="159"/>
      <c r="P27" s="159"/>
      <c r="Q27" s="159"/>
      <c r="R27" s="286"/>
    </row>
    <row r="28" spans="1:18" ht="15" outlineLevel="1">
      <c r="A28" s="190"/>
      <c r="B28" s="191" t="s">
        <v>212</v>
      </c>
      <c r="C28" s="193">
        <v>0</v>
      </c>
      <c r="D28" s="193">
        <v>0</v>
      </c>
      <c r="E28" s="180">
        <v>0</v>
      </c>
      <c r="F28" s="180">
        <v>0</v>
      </c>
      <c r="G28" s="194">
        <v>0</v>
      </c>
      <c r="H28" s="194">
        <v>0</v>
      </c>
      <c r="I28" s="182">
        <v>0</v>
      </c>
      <c r="J28" s="182">
        <v>0</v>
      </c>
      <c r="K28" s="182">
        <v>0</v>
      </c>
      <c r="L28" s="159"/>
      <c r="M28" s="159"/>
      <c r="N28" s="159"/>
      <c r="O28" s="159"/>
      <c r="P28" s="159"/>
      <c r="Q28" s="159"/>
      <c r="R28" s="286"/>
    </row>
    <row r="29" spans="1:18" ht="22.5" outlineLevel="1">
      <c r="A29" s="190" t="s">
        <v>183</v>
      </c>
      <c r="B29" s="178" t="s">
        <v>203</v>
      </c>
      <c r="C29" s="193">
        <v>0</v>
      </c>
      <c r="D29" s="193">
        <v>0</v>
      </c>
      <c r="E29" s="180">
        <v>0</v>
      </c>
      <c r="F29" s="180">
        <v>0</v>
      </c>
      <c r="G29" s="194">
        <v>0</v>
      </c>
      <c r="H29" s="194">
        <v>0</v>
      </c>
      <c r="I29" s="182">
        <v>0</v>
      </c>
      <c r="J29" s="182">
        <v>0</v>
      </c>
      <c r="K29" s="182">
        <v>0</v>
      </c>
      <c r="L29" s="159"/>
      <c r="M29" s="159"/>
      <c r="N29" s="159"/>
      <c r="O29" s="159"/>
      <c r="P29" s="159"/>
      <c r="Q29" s="159"/>
      <c r="R29" s="286"/>
    </row>
    <row r="30" spans="1:18" ht="22.5" outlineLevel="1">
      <c r="A30" s="190" t="s">
        <v>184</v>
      </c>
      <c r="B30" s="178" t="s">
        <v>204</v>
      </c>
      <c r="C30" s="193">
        <v>0</v>
      </c>
      <c r="D30" s="193">
        <v>0</v>
      </c>
      <c r="E30" s="180">
        <v>0</v>
      </c>
      <c r="F30" s="180">
        <v>0</v>
      </c>
      <c r="G30" s="194">
        <v>0</v>
      </c>
      <c r="H30" s="194">
        <v>0</v>
      </c>
      <c r="I30" s="182">
        <v>0</v>
      </c>
      <c r="J30" s="182">
        <v>0</v>
      </c>
      <c r="K30" s="182">
        <v>0</v>
      </c>
      <c r="L30" s="159"/>
      <c r="M30" s="159"/>
      <c r="N30" s="159"/>
      <c r="O30" s="159"/>
      <c r="P30" s="159"/>
      <c r="Q30" s="159"/>
      <c r="R30" s="286"/>
    </row>
    <row r="31" spans="1:18" ht="22.5" outlineLevel="1">
      <c r="A31" s="169">
        <v>5</v>
      </c>
      <c r="B31" s="177" t="s">
        <v>205</v>
      </c>
      <c r="C31" s="193">
        <v>0</v>
      </c>
      <c r="D31" s="193">
        <v>0</v>
      </c>
      <c r="E31" s="180">
        <v>0</v>
      </c>
      <c r="F31" s="180">
        <v>0</v>
      </c>
      <c r="G31" s="194">
        <v>0</v>
      </c>
      <c r="H31" s="194">
        <v>0</v>
      </c>
      <c r="I31" s="182">
        <v>0</v>
      </c>
      <c r="J31" s="182">
        <v>0</v>
      </c>
      <c r="K31" s="182">
        <v>0</v>
      </c>
      <c r="L31" s="159"/>
      <c r="M31" s="159"/>
      <c r="N31" s="159"/>
      <c r="O31" s="159"/>
      <c r="P31" s="159"/>
      <c r="Q31" s="159"/>
      <c r="R31" s="286"/>
    </row>
    <row r="32" spans="1:18" ht="22.5" outlineLevel="1">
      <c r="A32" s="190" t="s">
        <v>185</v>
      </c>
      <c r="B32" s="178" t="s">
        <v>206</v>
      </c>
      <c r="C32" s="193">
        <v>0</v>
      </c>
      <c r="D32" s="193">
        <v>0</v>
      </c>
      <c r="E32" s="180">
        <v>0</v>
      </c>
      <c r="F32" s="180">
        <v>0</v>
      </c>
      <c r="G32" s="194">
        <v>0</v>
      </c>
      <c r="H32" s="194">
        <v>0</v>
      </c>
      <c r="I32" s="182">
        <v>0</v>
      </c>
      <c r="J32" s="182">
        <v>0</v>
      </c>
      <c r="K32" s="182">
        <v>0</v>
      </c>
      <c r="L32" s="159"/>
      <c r="M32" s="159"/>
      <c r="N32" s="159"/>
      <c r="O32" s="159"/>
      <c r="P32" s="159"/>
      <c r="Q32" s="159"/>
      <c r="R32" s="286"/>
    </row>
    <row r="33" spans="1:18" ht="33" outlineLevel="1">
      <c r="A33" s="190" t="s">
        <v>186</v>
      </c>
      <c r="B33" s="178" t="s">
        <v>207</v>
      </c>
      <c r="C33" s="193">
        <v>0</v>
      </c>
      <c r="D33" s="193">
        <v>0</v>
      </c>
      <c r="E33" s="180">
        <v>0</v>
      </c>
      <c r="F33" s="180">
        <v>0</v>
      </c>
      <c r="G33" s="194">
        <v>0</v>
      </c>
      <c r="H33" s="194">
        <v>0</v>
      </c>
      <c r="I33" s="182">
        <v>0</v>
      </c>
      <c r="J33" s="182">
        <v>0</v>
      </c>
      <c r="K33" s="182">
        <v>0</v>
      </c>
      <c r="L33" s="159"/>
      <c r="M33" s="159"/>
      <c r="N33" s="159"/>
      <c r="O33" s="159"/>
      <c r="P33" s="159"/>
      <c r="Q33" s="159"/>
      <c r="R33" s="286"/>
    </row>
    <row r="34" spans="1:18" ht="33" outlineLevel="1">
      <c r="A34" s="190" t="s">
        <v>187</v>
      </c>
      <c r="B34" s="178" t="s">
        <v>208</v>
      </c>
      <c r="C34" s="193">
        <v>0</v>
      </c>
      <c r="D34" s="193">
        <v>0</v>
      </c>
      <c r="E34" s="180">
        <v>0</v>
      </c>
      <c r="F34" s="180">
        <v>0</v>
      </c>
      <c r="G34" s="194">
        <v>0</v>
      </c>
      <c r="H34" s="194">
        <v>0</v>
      </c>
      <c r="I34" s="182">
        <v>0</v>
      </c>
      <c r="J34" s="182">
        <v>0</v>
      </c>
      <c r="K34" s="182">
        <v>0</v>
      </c>
      <c r="L34" s="159"/>
      <c r="M34" s="159"/>
      <c r="N34" s="159"/>
      <c r="O34" s="159"/>
      <c r="P34" s="159"/>
      <c r="Q34" s="159"/>
      <c r="R34" s="286"/>
    </row>
    <row r="35" spans="1:18" ht="22.5" outlineLevel="1">
      <c r="A35" s="190" t="s">
        <v>188</v>
      </c>
      <c r="B35" s="178" t="s">
        <v>209</v>
      </c>
      <c r="C35" s="193">
        <v>0</v>
      </c>
      <c r="D35" s="193">
        <v>0</v>
      </c>
      <c r="E35" s="180">
        <v>0</v>
      </c>
      <c r="F35" s="180">
        <v>0</v>
      </c>
      <c r="G35" s="194">
        <v>0</v>
      </c>
      <c r="H35" s="194">
        <v>0</v>
      </c>
      <c r="I35" s="182">
        <v>0</v>
      </c>
      <c r="J35" s="182">
        <v>0</v>
      </c>
      <c r="K35" s="182">
        <v>0</v>
      </c>
      <c r="L35" s="159"/>
      <c r="M35" s="159"/>
      <c r="N35" s="159"/>
      <c r="O35" s="159"/>
      <c r="P35" s="159"/>
      <c r="Q35" s="159"/>
      <c r="R35" s="286"/>
    </row>
    <row r="36" spans="1:18" ht="15" outlineLevel="1">
      <c r="A36" s="169">
        <v>6</v>
      </c>
      <c r="B36" s="235" t="s">
        <v>210</v>
      </c>
      <c r="C36" s="171">
        <v>0.0005197011695389275</v>
      </c>
      <c r="D36" s="171">
        <v>0.0005174929745124764</v>
      </c>
      <c r="E36" s="172"/>
      <c r="F36" s="172">
        <v>6879128.790000001</v>
      </c>
      <c r="G36" s="181">
        <v>0.0007836920746949506</v>
      </c>
      <c r="H36" s="174">
        <v>0.000756871170471744</v>
      </c>
      <c r="I36" s="176"/>
      <c r="J36" s="176">
        <v>9404513.209999999</v>
      </c>
      <c r="K36" s="176">
        <v>2525384.419999998</v>
      </c>
      <c r="L36" s="266"/>
      <c r="M36" s="159"/>
      <c r="N36" s="159"/>
      <c r="O36" s="159"/>
      <c r="P36" s="159"/>
      <c r="Q36" s="159"/>
      <c r="R36" s="286"/>
    </row>
    <row r="37" spans="1:18" ht="15" outlineLevel="1">
      <c r="A37" s="169"/>
      <c r="B37" s="191" t="s">
        <v>211</v>
      </c>
      <c r="C37" s="179">
        <v>0.0005195469853460916</v>
      </c>
      <c r="D37" s="179">
        <v>0.0005173394454437536</v>
      </c>
      <c r="E37" s="180">
        <v>0</v>
      </c>
      <c r="F37" s="180">
        <v>6877087.900000001</v>
      </c>
      <c r="G37" s="181">
        <v>0.0007833474648283635</v>
      </c>
      <c r="H37" s="181">
        <v>0.000757</v>
      </c>
      <c r="I37" s="182">
        <v>0</v>
      </c>
      <c r="J37" s="182">
        <v>9400377.799999999</v>
      </c>
      <c r="K37" s="182">
        <v>2523289.8999999976</v>
      </c>
      <c r="L37" s="159"/>
      <c r="M37" s="159"/>
      <c r="N37" s="159"/>
      <c r="O37" s="159"/>
      <c r="P37" s="159"/>
      <c r="Q37" s="159"/>
      <c r="R37" s="286"/>
    </row>
    <row r="38" spans="1:18" ht="15" outlineLevel="1">
      <c r="A38" s="169"/>
      <c r="B38" s="191" t="s">
        <v>212</v>
      </c>
      <c r="C38" s="179">
        <v>9.999244060767733E-08</v>
      </c>
      <c r="D38" s="179">
        <v>9.956757566032985E-08</v>
      </c>
      <c r="E38" s="183">
        <v>295.3013096539569</v>
      </c>
      <c r="F38" s="180">
        <v>1323.5700000000002</v>
      </c>
      <c r="G38" s="181">
        <v>2.6555161779709515E-07</v>
      </c>
      <c r="H38" s="181">
        <v>0</v>
      </c>
      <c r="I38" s="184">
        <v>721.5092716281388</v>
      </c>
      <c r="J38" s="182">
        <v>3186.69</v>
      </c>
      <c r="K38" s="182">
        <v>1863.12</v>
      </c>
      <c r="L38" s="159"/>
      <c r="M38" s="159"/>
      <c r="N38" s="159"/>
      <c r="O38" s="159"/>
      <c r="P38" s="159"/>
      <c r="Q38" s="159"/>
      <c r="R38" s="286"/>
    </row>
    <row r="39" spans="1:18" ht="15" outlineLevel="1">
      <c r="A39" s="169"/>
      <c r="B39" s="191" t="s">
        <v>213</v>
      </c>
      <c r="C39" s="179">
        <v>2.8788896199194297E-08</v>
      </c>
      <c r="D39" s="179">
        <v>2.866657302362693E-08</v>
      </c>
      <c r="E39" s="261">
        <v>103.36063795161115</v>
      </c>
      <c r="F39" s="180">
        <v>381.07</v>
      </c>
      <c r="G39" s="181">
        <v>6.265694542664515E-08</v>
      </c>
      <c r="H39" s="181">
        <v>0</v>
      </c>
      <c r="I39" s="196">
        <v>191.11890600376188</v>
      </c>
      <c r="J39" s="182">
        <v>751.9</v>
      </c>
      <c r="K39" s="182">
        <v>370.83</v>
      </c>
      <c r="L39" s="159"/>
      <c r="M39" s="159"/>
      <c r="N39" s="159"/>
      <c r="O39" s="159"/>
      <c r="P39" s="159"/>
      <c r="Q39" s="159"/>
      <c r="R39" s="286"/>
    </row>
    <row r="40" spans="1:18" ht="15" outlineLevel="1">
      <c r="A40" s="169"/>
      <c r="B40" s="191" t="s">
        <v>214</v>
      </c>
      <c r="C40" s="179">
        <v>2.5402856029021132E-08</v>
      </c>
      <c r="D40" s="179">
        <v>2.529492003882372E-08</v>
      </c>
      <c r="E40" s="262">
        <v>58.54953856869232</v>
      </c>
      <c r="F40" s="180">
        <v>336.25</v>
      </c>
      <c r="G40" s="181">
        <v>1.6401303363309348E-08</v>
      </c>
      <c r="H40" s="181">
        <v>0</v>
      </c>
      <c r="I40" s="256">
        <v>32.92956332608332</v>
      </c>
      <c r="J40" s="182">
        <v>196.82</v>
      </c>
      <c r="K40" s="182">
        <v>-139.43</v>
      </c>
      <c r="L40" s="159"/>
      <c r="M40" s="159"/>
      <c r="N40" s="159"/>
      <c r="O40" s="159"/>
      <c r="P40" s="159"/>
      <c r="Q40" s="159"/>
      <c r="R40" s="286"/>
    </row>
    <row r="41" spans="1:18" ht="54" outlineLevel="1">
      <c r="A41" s="189">
        <v>7</v>
      </c>
      <c r="B41" s="177" t="s">
        <v>215</v>
      </c>
      <c r="C41" s="171">
        <v>0.012301999999999999</v>
      </c>
      <c r="D41" s="171">
        <v>0.01225</v>
      </c>
      <c r="E41" s="172">
        <v>0</v>
      </c>
      <c r="F41" s="172">
        <v>162839401.16</v>
      </c>
      <c r="G41" s="174">
        <v>0.00416</v>
      </c>
      <c r="H41" s="174">
        <v>0.004018</v>
      </c>
      <c r="I41" s="176">
        <v>0</v>
      </c>
      <c r="J41" s="176">
        <v>49925702.81</v>
      </c>
      <c r="K41" s="176">
        <v>-112913698.35</v>
      </c>
      <c r="L41" s="159"/>
      <c r="M41" s="159"/>
      <c r="N41" s="159"/>
      <c r="O41" s="159"/>
      <c r="P41" s="159"/>
      <c r="Q41" s="159"/>
      <c r="R41" s="286"/>
    </row>
    <row r="42" spans="1:18" ht="22.5" outlineLevel="1">
      <c r="A42" s="190"/>
      <c r="B42" s="191" t="s">
        <v>216</v>
      </c>
      <c r="C42" s="179">
        <v>0.012301999999999999</v>
      </c>
      <c r="D42" s="179">
        <v>0.01225</v>
      </c>
      <c r="E42" s="180">
        <v>0</v>
      </c>
      <c r="F42" s="180">
        <v>162839401.16</v>
      </c>
      <c r="G42" s="181">
        <v>0.00416</v>
      </c>
      <c r="H42" s="181">
        <v>0.004018</v>
      </c>
      <c r="I42" s="182">
        <v>0</v>
      </c>
      <c r="J42" s="182">
        <v>49925702.81</v>
      </c>
      <c r="K42" s="182">
        <v>-112913698.35</v>
      </c>
      <c r="L42" s="192"/>
      <c r="M42" s="192"/>
      <c r="N42" s="192"/>
      <c r="O42" s="192"/>
      <c r="P42" s="192"/>
      <c r="Q42" s="192"/>
      <c r="R42" s="286"/>
    </row>
    <row r="43" spans="1:18" ht="33" outlineLevel="1">
      <c r="A43" s="169">
        <v>8</v>
      </c>
      <c r="B43" s="177" t="s">
        <v>217</v>
      </c>
      <c r="C43" s="193">
        <v>0</v>
      </c>
      <c r="D43" s="193">
        <v>0</v>
      </c>
      <c r="E43" s="180">
        <v>0</v>
      </c>
      <c r="F43" s="180">
        <v>0</v>
      </c>
      <c r="G43" s="194">
        <v>0</v>
      </c>
      <c r="H43" s="194">
        <v>0</v>
      </c>
      <c r="I43" s="182">
        <v>0</v>
      </c>
      <c r="J43" s="182">
        <v>0</v>
      </c>
      <c r="K43" s="182">
        <v>0</v>
      </c>
      <c r="L43" s="159"/>
      <c r="M43" s="159"/>
      <c r="N43" s="159"/>
      <c r="O43" s="159"/>
      <c r="P43" s="159"/>
      <c r="Q43" s="159"/>
      <c r="R43" s="286"/>
    </row>
    <row r="44" spans="1:18" ht="15" outlineLevel="1">
      <c r="A44" s="169">
        <v>9</v>
      </c>
      <c r="B44" s="177" t="s">
        <v>218</v>
      </c>
      <c r="C44" s="171">
        <v>0.0007130430478970493</v>
      </c>
      <c r="D44" s="171">
        <v>0.000708</v>
      </c>
      <c r="E44" s="180">
        <v>0</v>
      </c>
      <c r="F44" s="172">
        <v>9438337.35</v>
      </c>
      <c r="G44" s="181">
        <v>0.005804701784894644</v>
      </c>
      <c r="H44" s="174">
        <v>0.005606</v>
      </c>
      <c r="I44" s="182">
        <v>0</v>
      </c>
      <c r="J44" s="176">
        <v>69657964.37</v>
      </c>
      <c r="K44" s="176">
        <v>60219627.02</v>
      </c>
      <c r="L44" s="266"/>
      <c r="M44" s="159"/>
      <c r="N44" s="195"/>
      <c r="O44" s="159"/>
      <c r="P44" s="159"/>
      <c r="Q44" s="159"/>
      <c r="R44" s="286"/>
    </row>
    <row r="45" spans="1:18" ht="22.5" outlineLevel="1">
      <c r="A45" s="169"/>
      <c r="B45" s="191" t="s">
        <v>219</v>
      </c>
      <c r="C45" s="193">
        <v>0</v>
      </c>
      <c r="D45" s="193">
        <v>0</v>
      </c>
      <c r="E45" s="180">
        <v>0</v>
      </c>
      <c r="F45" s="180">
        <v>0</v>
      </c>
      <c r="G45" s="181">
        <v>0.0032165222220248532</v>
      </c>
      <c r="H45" s="181">
        <v>0.003106</v>
      </c>
      <c r="I45" s="182">
        <v>0</v>
      </c>
      <c r="J45" s="182">
        <v>38599121.65</v>
      </c>
      <c r="K45" s="182">
        <v>38599121.65</v>
      </c>
      <c r="L45" s="159"/>
      <c r="M45" s="159"/>
      <c r="N45" s="159"/>
      <c r="O45" s="236"/>
      <c r="P45" s="159"/>
      <c r="Q45" s="159"/>
      <c r="R45" s="286"/>
    </row>
    <row r="46" spans="1:18" s="333" customFormat="1" ht="54" outlineLevel="1">
      <c r="A46" s="169"/>
      <c r="B46" s="191" t="s">
        <v>277</v>
      </c>
      <c r="C46" s="193">
        <v>0</v>
      </c>
      <c r="D46" s="193">
        <v>0</v>
      </c>
      <c r="E46" s="180">
        <v>0</v>
      </c>
      <c r="F46" s="180">
        <v>0</v>
      </c>
      <c r="G46" s="181">
        <v>0.0018644482591574634</v>
      </c>
      <c r="H46" s="181">
        <v>0.001801</v>
      </c>
      <c r="I46" s="182">
        <v>0</v>
      </c>
      <c r="J46" s="182">
        <v>22373874.7</v>
      </c>
      <c r="K46" s="182">
        <v>22373874.7</v>
      </c>
      <c r="L46" s="159"/>
      <c r="M46" s="159"/>
      <c r="N46" s="159"/>
      <c r="O46" s="236"/>
      <c r="P46" s="159"/>
      <c r="Q46" s="159"/>
      <c r="R46" s="286"/>
    </row>
    <row r="47" spans="1:18" ht="22.5" outlineLevel="1">
      <c r="A47" s="169"/>
      <c r="B47" s="191" t="s">
        <v>220</v>
      </c>
      <c r="C47" s="179">
        <v>7.838708226824971E-05</v>
      </c>
      <c r="D47" s="179">
        <v>7.8E-05</v>
      </c>
      <c r="E47" s="183">
        <v>231495.58019678274</v>
      </c>
      <c r="F47" s="180">
        <v>1037586.34</v>
      </c>
      <c r="G47" s="181">
        <v>8.520199020065529E-05</v>
      </c>
      <c r="H47" s="181">
        <v>8.2E-05</v>
      </c>
      <c r="I47" s="184">
        <v>231495.5804107139</v>
      </c>
      <c r="J47" s="182">
        <v>1022446.53</v>
      </c>
      <c r="K47" s="182">
        <v>-15139.80999999994</v>
      </c>
      <c r="L47" s="159"/>
      <c r="M47" s="159"/>
      <c r="N47" s="159"/>
      <c r="O47" s="236"/>
      <c r="P47" s="159"/>
      <c r="Q47" s="159"/>
      <c r="R47" s="286"/>
    </row>
    <row r="48" spans="1:18" ht="22.5" outlineLevel="1">
      <c r="A48" s="169"/>
      <c r="B48" s="191" t="s">
        <v>221</v>
      </c>
      <c r="C48" s="179">
        <v>1.131429986715337E-05</v>
      </c>
      <c r="D48" s="179">
        <v>1.1E-05</v>
      </c>
      <c r="E48" s="180">
        <v>0</v>
      </c>
      <c r="F48" s="180">
        <v>149764</v>
      </c>
      <c r="G48" s="181">
        <v>5.555860266120761E-05</v>
      </c>
      <c r="H48" s="181">
        <v>5.4E-05</v>
      </c>
      <c r="I48" s="182">
        <v>0</v>
      </c>
      <c r="J48" s="182">
        <v>666718</v>
      </c>
      <c r="K48" s="182">
        <v>516954</v>
      </c>
      <c r="L48" s="159"/>
      <c r="M48" s="159"/>
      <c r="N48" s="159"/>
      <c r="O48" s="236"/>
      <c r="P48" s="159"/>
      <c r="Q48" s="159"/>
      <c r="R48" s="286"/>
    </row>
    <row r="49" spans="1:18" ht="22.5" outlineLevel="1">
      <c r="A49" s="169"/>
      <c r="B49" s="191" t="s">
        <v>222</v>
      </c>
      <c r="C49" s="179">
        <v>0.0005537966154628332</v>
      </c>
      <c r="D49" s="179">
        <v>0.000551</v>
      </c>
      <c r="E49" s="180">
        <v>0</v>
      </c>
      <c r="F49" s="180">
        <v>7330440</v>
      </c>
      <c r="G49" s="181">
        <v>0.0004425996126942824</v>
      </c>
      <c r="H49" s="181">
        <v>0.000427</v>
      </c>
      <c r="I49" s="182">
        <v>0</v>
      </c>
      <c r="J49" s="182">
        <v>5311313</v>
      </c>
      <c r="K49" s="182">
        <v>-2019127</v>
      </c>
      <c r="L49" s="159"/>
      <c r="M49" s="159"/>
      <c r="N49" s="159"/>
      <c r="O49" s="236"/>
      <c r="P49" s="159"/>
      <c r="Q49" s="159"/>
      <c r="R49" s="286"/>
    </row>
    <row r="50" spans="1:18" ht="15" outlineLevel="1">
      <c r="A50" s="169"/>
      <c r="B50" s="191" t="s">
        <v>252</v>
      </c>
      <c r="C50" s="179">
        <v>6.326257308457213E-05</v>
      </c>
      <c r="D50" s="179">
        <v>6.3E-05</v>
      </c>
      <c r="E50" s="180">
        <v>0</v>
      </c>
      <c r="F50" s="180">
        <v>837387.74</v>
      </c>
      <c r="G50" s="181">
        <v>6.0743930301620005E-05</v>
      </c>
      <c r="H50" s="181">
        <v>5.9E-05</v>
      </c>
      <c r="I50" s="182">
        <v>0</v>
      </c>
      <c r="J50" s="182">
        <v>728943.31</v>
      </c>
      <c r="K50" s="182">
        <v>-108444.42999999993</v>
      </c>
      <c r="L50" s="159"/>
      <c r="M50" s="159"/>
      <c r="N50" s="159"/>
      <c r="O50" s="236"/>
      <c r="P50" s="159"/>
      <c r="Q50" s="159"/>
      <c r="R50" s="286"/>
    </row>
    <row r="51" spans="1:18" ht="15" outlineLevel="1">
      <c r="A51" s="169"/>
      <c r="B51" s="191" t="s">
        <v>223</v>
      </c>
      <c r="C51" s="179">
        <v>2.910981454008851E-06</v>
      </c>
      <c r="D51" s="179">
        <v>2E-06</v>
      </c>
      <c r="E51" s="180">
        <v>0</v>
      </c>
      <c r="F51" s="180">
        <v>38531.79</v>
      </c>
      <c r="G51" s="181">
        <v>6.861751256148461E-05</v>
      </c>
      <c r="H51" s="181">
        <v>6.6E-05</v>
      </c>
      <c r="I51" s="182">
        <v>0</v>
      </c>
      <c r="J51" s="182">
        <v>823428.39</v>
      </c>
      <c r="K51" s="182">
        <v>784896.6</v>
      </c>
      <c r="L51" s="237"/>
      <c r="M51" s="159"/>
      <c r="N51" s="159"/>
      <c r="O51" s="236"/>
      <c r="P51" s="159"/>
      <c r="Q51" s="159"/>
      <c r="R51" s="286"/>
    </row>
    <row r="52" spans="1:18" s="288" customFormat="1" ht="15" outlineLevel="1">
      <c r="A52" s="169"/>
      <c r="B52" s="324" t="s">
        <v>211</v>
      </c>
      <c r="C52" s="179">
        <v>2.910981454008851E-06</v>
      </c>
      <c r="D52" s="179">
        <v>2E-06</v>
      </c>
      <c r="E52" s="180">
        <v>0</v>
      </c>
      <c r="F52" s="180">
        <v>38531.79</v>
      </c>
      <c r="G52" s="181">
        <v>6.861751256148461E-05</v>
      </c>
      <c r="H52" s="181">
        <v>6.6E-05</v>
      </c>
      <c r="I52" s="182">
        <v>0</v>
      </c>
      <c r="J52" s="182">
        <v>823428.39</v>
      </c>
      <c r="K52" s="182">
        <v>784896.6</v>
      </c>
      <c r="L52" s="237"/>
      <c r="M52" s="159"/>
      <c r="N52" s="159"/>
      <c r="O52" s="236"/>
      <c r="P52" s="159"/>
      <c r="Q52" s="159"/>
      <c r="R52" s="286"/>
    </row>
    <row r="53" spans="1:18" s="288" customFormat="1" ht="15" outlineLevel="1">
      <c r="A53" s="169"/>
      <c r="B53" s="324" t="s">
        <v>213</v>
      </c>
      <c r="C53" s="193">
        <v>0</v>
      </c>
      <c r="D53" s="193">
        <v>0</v>
      </c>
      <c r="E53" s="180">
        <v>0</v>
      </c>
      <c r="F53" s="180">
        <v>0</v>
      </c>
      <c r="G53" s="181">
        <v>0</v>
      </c>
      <c r="H53" s="181">
        <v>0</v>
      </c>
      <c r="I53" s="196">
        <v>0</v>
      </c>
      <c r="J53" s="182">
        <v>0</v>
      </c>
      <c r="K53" s="182">
        <v>0</v>
      </c>
      <c r="L53" s="237"/>
      <c r="M53" s="159"/>
      <c r="N53" s="159"/>
      <c r="O53" s="236"/>
      <c r="P53" s="159"/>
      <c r="Q53" s="159"/>
      <c r="R53" s="286"/>
    </row>
    <row r="54" spans="1:18" ht="15" outlineLevel="1">
      <c r="A54" s="169"/>
      <c r="B54" s="191" t="s">
        <v>224</v>
      </c>
      <c r="C54" s="179">
        <v>4E-06</v>
      </c>
      <c r="D54" s="179">
        <v>3E-06</v>
      </c>
      <c r="E54" s="180">
        <v>0</v>
      </c>
      <c r="F54" s="180">
        <v>44627.48</v>
      </c>
      <c r="G54" s="181">
        <v>1.1009655293076726E-05</v>
      </c>
      <c r="H54" s="181">
        <v>1.1E-05</v>
      </c>
      <c r="I54" s="182">
        <v>0</v>
      </c>
      <c r="J54" s="182">
        <v>132118.78999999998</v>
      </c>
      <c r="K54" s="182">
        <v>87491.30999999997</v>
      </c>
      <c r="L54" s="159"/>
      <c r="M54" s="159"/>
      <c r="N54" s="159"/>
      <c r="O54" s="236"/>
      <c r="P54" s="159"/>
      <c r="Q54" s="159"/>
      <c r="R54" s="286"/>
    </row>
    <row r="55" spans="1:18" ht="15" outlineLevel="1">
      <c r="A55" s="169"/>
      <c r="B55" s="198"/>
      <c r="C55" s="199"/>
      <c r="D55" s="199"/>
      <c r="E55" s="199"/>
      <c r="F55" s="199"/>
      <c r="G55" s="181"/>
      <c r="H55" s="181"/>
      <c r="I55" s="182"/>
      <c r="J55" s="182"/>
      <c r="K55" s="182"/>
      <c r="L55" s="159"/>
      <c r="M55" s="159"/>
      <c r="N55" s="159"/>
      <c r="O55" s="236"/>
      <c r="P55" s="159"/>
      <c r="Q55" s="159"/>
      <c r="R55" s="286"/>
    </row>
    <row r="56" spans="1:17" ht="15" outlineLevel="1">
      <c r="A56" s="200" t="s">
        <v>189</v>
      </c>
      <c r="B56" s="201" t="s">
        <v>225</v>
      </c>
      <c r="C56" s="263">
        <v>0.004265</v>
      </c>
      <c r="D56" s="263">
        <v>0.004249</v>
      </c>
      <c r="E56" s="164"/>
      <c r="F56" s="203">
        <v>56482344.5</v>
      </c>
      <c r="G56" s="204">
        <v>0.03543672843206837</v>
      </c>
      <c r="H56" s="204">
        <v>0.034225</v>
      </c>
      <c r="I56" s="205"/>
      <c r="J56" s="205">
        <v>425248037.60000014</v>
      </c>
      <c r="K56" s="206">
        <v>368765693.10000014</v>
      </c>
      <c r="L56" s="197"/>
      <c r="M56" s="159"/>
      <c r="N56" s="207"/>
      <c r="O56" s="236"/>
      <c r="P56" s="159"/>
      <c r="Q56" s="159"/>
    </row>
    <row r="57" spans="1:17" ht="22.5" outlineLevel="1">
      <c r="A57" s="169">
        <v>1</v>
      </c>
      <c r="B57" s="177" t="s">
        <v>226</v>
      </c>
      <c r="C57" s="171">
        <v>0.001213</v>
      </c>
      <c r="D57" s="171">
        <v>0.001208</v>
      </c>
      <c r="E57" s="180">
        <v>0</v>
      </c>
      <c r="F57" s="208">
        <v>16064203.32</v>
      </c>
      <c r="G57" s="174">
        <v>0.002218626836289122</v>
      </c>
      <c r="H57" s="174">
        <v>0.002143</v>
      </c>
      <c r="I57" s="182">
        <v>0</v>
      </c>
      <c r="J57" s="209">
        <v>26624111.77</v>
      </c>
      <c r="K57" s="176">
        <v>10559908.45</v>
      </c>
      <c r="L57" s="159"/>
      <c r="M57" s="328"/>
      <c r="N57" s="268"/>
      <c r="O57" s="269"/>
      <c r="P57" s="159"/>
      <c r="Q57" s="159"/>
    </row>
    <row r="58" spans="1:17" ht="22.5" outlineLevel="1">
      <c r="A58" s="169">
        <v>2</v>
      </c>
      <c r="B58" s="177" t="s">
        <v>227</v>
      </c>
      <c r="C58" s="171">
        <v>1.5188616548853937E-05</v>
      </c>
      <c r="D58" s="171">
        <v>1.5E-05</v>
      </c>
      <c r="E58" s="180">
        <v>0</v>
      </c>
      <c r="F58" s="208">
        <v>201047.17</v>
      </c>
      <c r="G58" s="174">
        <v>8.842661627233936E-06</v>
      </c>
      <c r="H58" s="174">
        <v>9E-06</v>
      </c>
      <c r="I58" s="182">
        <v>0</v>
      </c>
      <c r="J58" s="209">
        <v>106114.29</v>
      </c>
      <c r="K58" s="176">
        <v>-94932.88000000002</v>
      </c>
      <c r="L58" s="159"/>
      <c r="M58" s="328"/>
      <c r="N58" s="268"/>
      <c r="O58" s="269"/>
      <c r="P58" s="159"/>
      <c r="Q58" s="159"/>
    </row>
    <row r="59" spans="1:17" ht="15" outlineLevel="1">
      <c r="A59" s="169">
        <v>3</v>
      </c>
      <c r="B59" s="177" t="s">
        <v>228</v>
      </c>
      <c r="C59" s="171">
        <v>0</v>
      </c>
      <c r="D59" s="171">
        <v>0</v>
      </c>
      <c r="E59" s="180">
        <v>0</v>
      </c>
      <c r="F59" s="180">
        <v>0</v>
      </c>
      <c r="G59" s="174">
        <v>0</v>
      </c>
      <c r="H59" s="174">
        <v>0</v>
      </c>
      <c r="I59" s="182">
        <v>0</v>
      </c>
      <c r="J59" s="182">
        <v>0</v>
      </c>
      <c r="K59" s="182">
        <v>0</v>
      </c>
      <c r="L59" s="159"/>
      <c r="M59" s="328"/>
      <c r="N59" s="268"/>
      <c r="O59" s="269"/>
      <c r="P59" s="159"/>
      <c r="Q59" s="159"/>
    </row>
    <row r="60" spans="1:17" ht="22.5" outlineLevel="1">
      <c r="A60" s="169">
        <v>4</v>
      </c>
      <c r="B60" s="177" t="s">
        <v>229</v>
      </c>
      <c r="C60" s="185">
        <v>0</v>
      </c>
      <c r="D60" s="185">
        <v>0</v>
      </c>
      <c r="E60" s="180">
        <v>0</v>
      </c>
      <c r="F60" s="180">
        <v>0</v>
      </c>
      <c r="G60" s="187">
        <v>0</v>
      </c>
      <c r="H60" s="187">
        <v>0</v>
      </c>
      <c r="I60" s="182">
        <v>0</v>
      </c>
      <c r="J60" s="182">
        <v>0</v>
      </c>
      <c r="K60" s="182">
        <v>0</v>
      </c>
      <c r="L60" s="159"/>
      <c r="M60" s="328"/>
      <c r="N60" s="268"/>
      <c r="O60" s="269"/>
      <c r="P60" s="159"/>
      <c r="Q60" s="159"/>
    </row>
    <row r="61" spans="1:17" ht="15" outlineLevel="1">
      <c r="A61" s="169">
        <v>5</v>
      </c>
      <c r="B61" s="177" t="s">
        <v>230</v>
      </c>
      <c r="C61" s="185">
        <v>0</v>
      </c>
      <c r="D61" s="185">
        <v>0</v>
      </c>
      <c r="E61" s="180">
        <v>0</v>
      </c>
      <c r="F61" s="180">
        <v>0</v>
      </c>
      <c r="G61" s="174">
        <v>1.4258934152013139E-05</v>
      </c>
      <c r="H61" s="174">
        <v>1.4E-05</v>
      </c>
      <c r="I61" s="182">
        <v>0</v>
      </c>
      <c r="J61" s="176">
        <v>171111</v>
      </c>
      <c r="K61" s="176">
        <v>171111</v>
      </c>
      <c r="L61" s="159"/>
      <c r="M61" s="328"/>
      <c r="N61" s="268"/>
      <c r="O61" s="269"/>
      <c r="P61" s="159"/>
      <c r="Q61" s="159"/>
    </row>
    <row r="62" spans="1:17" ht="15" outlineLevel="1">
      <c r="A62" s="169">
        <v>6</v>
      </c>
      <c r="B62" s="177" t="s">
        <v>231</v>
      </c>
      <c r="C62" s="185">
        <v>0</v>
      </c>
      <c r="D62" s="185">
        <v>0</v>
      </c>
      <c r="E62" s="180">
        <v>0</v>
      </c>
      <c r="F62" s="180">
        <v>0</v>
      </c>
      <c r="G62" s="187">
        <v>0</v>
      </c>
      <c r="H62" s="187">
        <v>0</v>
      </c>
      <c r="I62" s="182">
        <v>0</v>
      </c>
      <c r="J62" s="182">
        <v>0</v>
      </c>
      <c r="K62" s="182">
        <v>0</v>
      </c>
      <c r="L62" s="159"/>
      <c r="M62" s="328"/>
      <c r="N62" s="268"/>
      <c r="O62" s="269"/>
      <c r="P62" s="159"/>
      <c r="Q62" s="159"/>
    </row>
    <row r="63" spans="1:17" ht="22.5" outlineLevel="1">
      <c r="A63" s="169">
        <v>7</v>
      </c>
      <c r="B63" s="177" t="s">
        <v>255</v>
      </c>
      <c r="C63" s="171">
        <v>8.8E-05</v>
      </c>
      <c r="D63" s="171">
        <v>8.8E-05</v>
      </c>
      <c r="E63" s="180">
        <v>0</v>
      </c>
      <c r="F63" s="208">
        <v>1164864.63</v>
      </c>
      <c r="G63" s="174">
        <v>7.9E-05</v>
      </c>
      <c r="H63" s="174">
        <v>7.6E-05</v>
      </c>
      <c r="I63" s="182">
        <v>0</v>
      </c>
      <c r="J63" s="209">
        <v>947485.55</v>
      </c>
      <c r="K63" s="176">
        <v>-217379.07999999984</v>
      </c>
      <c r="L63" s="159"/>
      <c r="M63" s="328"/>
      <c r="N63" s="268"/>
      <c r="O63" s="269"/>
      <c r="P63" s="159"/>
      <c r="Q63" s="159"/>
    </row>
    <row r="64" spans="1:17" ht="15" outlineLevel="1">
      <c r="A64" s="169">
        <v>8</v>
      </c>
      <c r="B64" s="177" t="s">
        <v>232</v>
      </c>
      <c r="C64" s="185">
        <v>0</v>
      </c>
      <c r="D64" s="185">
        <v>0</v>
      </c>
      <c r="E64" s="180">
        <v>0</v>
      </c>
      <c r="F64" s="180">
        <v>0</v>
      </c>
      <c r="G64" s="187">
        <v>0</v>
      </c>
      <c r="H64" s="187">
        <v>0</v>
      </c>
      <c r="I64" s="182">
        <v>0</v>
      </c>
      <c r="J64" s="176">
        <v>0</v>
      </c>
      <c r="K64" s="182">
        <v>0</v>
      </c>
      <c r="L64" s="159"/>
      <c r="M64" s="328"/>
      <c r="N64" s="268"/>
      <c r="O64" s="269"/>
      <c r="P64" s="159"/>
      <c r="Q64" s="159"/>
    </row>
    <row r="65" spans="1:17" ht="15" outlineLevel="1">
      <c r="A65" s="169">
        <v>9</v>
      </c>
      <c r="B65" s="177" t="s">
        <v>233</v>
      </c>
      <c r="C65" s="171">
        <v>0.002949</v>
      </c>
      <c r="D65" s="171">
        <v>0.002938</v>
      </c>
      <c r="E65" s="180">
        <v>0</v>
      </c>
      <c r="F65" s="208">
        <v>39052229.38</v>
      </c>
      <c r="G65" s="174">
        <v>0.033116</v>
      </c>
      <c r="H65" s="174">
        <v>0.031983</v>
      </c>
      <c r="I65" s="182">
        <v>0</v>
      </c>
      <c r="J65" s="209">
        <v>397399214.9900001</v>
      </c>
      <c r="K65" s="182">
        <v>358346985.61000013</v>
      </c>
      <c r="L65" s="159"/>
      <c r="M65" s="328"/>
      <c r="N65" s="268"/>
      <c r="O65" s="269"/>
      <c r="P65" s="159"/>
      <c r="Q65" s="159"/>
    </row>
    <row r="66" spans="1:17" s="333" customFormat="1" ht="15" outlineLevel="1">
      <c r="A66" s="169"/>
      <c r="B66" s="191" t="s">
        <v>276</v>
      </c>
      <c r="C66" s="193">
        <v>0</v>
      </c>
      <c r="D66" s="193">
        <v>0</v>
      </c>
      <c r="E66" s="180">
        <v>0</v>
      </c>
      <c r="F66" s="180">
        <v>0</v>
      </c>
      <c r="G66" s="181">
        <v>0.029166</v>
      </c>
      <c r="H66" s="181">
        <v>0.028168</v>
      </c>
      <c r="I66" s="182">
        <v>0</v>
      </c>
      <c r="J66" s="211">
        <v>350000000</v>
      </c>
      <c r="K66" s="182">
        <v>350000000</v>
      </c>
      <c r="L66" s="159"/>
      <c r="M66" s="328"/>
      <c r="N66" s="268"/>
      <c r="O66" s="269"/>
      <c r="P66" s="159"/>
      <c r="Q66" s="159"/>
    </row>
    <row r="67" spans="1:17" ht="22.5" outlineLevel="1">
      <c r="A67" s="169"/>
      <c r="B67" s="191" t="s">
        <v>278</v>
      </c>
      <c r="C67" s="179">
        <v>0.000863</v>
      </c>
      <c r="D67" s="179">
        <v>0.00086</v>
      </c>
      <c r="E67" s="180">
        <v>0</v>
      </c>
      <c r="F67" s="180">
        <v>11434903.6</v>
      </c>
      <c r="G67" s="181">
        <v>0.002215</v>
      </c>
      <c r="H67" s="181">
        <v>0.002139</v>
      </c>
      <c r="I67" s="182">
        <v>0</v>
      </c>
      <c r="J67" s="182">
        <v>26579831.85</v>
      </c>
      <c r="K67" s="182">
        <v>15144928.250000002</v>
      </c>
      <c r="L67" s="159"/>
      <c r="M67" s="328"/>
      <c r="N67" s="268"/>
      <c r="O67" s="269"/>
      <c r="P67" s="159"/>
      <c r="Q67" s="159"/>
    </row>
    <row r="68" spans="1:17" ht="15" outlineLevel="1">
      <c r="A68" s="169"/>
      <c r="B68" s="191" t="s">
        <v>234</v>
      </c>
      <c r="C68" s="179">
        <v>0.000412</v>
      </c>
      <c r="D68" s="179">
        <v>0.00041</v>
      </c>
      <c r="E68" s="180">
        <v>0</v>
      </c>
      <c r="F68" s="210">
        <v>5455306.1899999995</v>
      </c>
      <c r="G68" s="181">
        <v>0.000122</v>
      </c>
      <c r="H68" s="181">
        <v>0.000118</v>
      </c>
      <c r="I68" s="182">
        <v>0</v>
      </c>
      <c r="J68" s="182">
        <v>1464922.8499999999</v>
      </c>
      <c r="K68" s="182">
        <v>-3990383.34</v>
      </c>
      <c r="L68" s="159"/>
      <c r="M68" s="328"/>
      <c r="N68" s="268"/>
      <c r="O68" s="269"/>
      <c r="P68" s="159"/>
      <c r="Q68" s="159"/>
    </row>
    <row r="69" spans="1:17" ht="15" outlineLevel="1">
      <c r="A69" s="169"/>
      <c r="B69" s="191" t="s">
        <v>235</v>
      </c>
      <c r="C69" s="179">
        <v>0.001139</v>
      </c>
      <c r="D69" s="179">
        <v>0.001135</v>
      </c>
      <c r="E69" s="180">
        <v>0</v>
      </c>
      <c r="F69" s="210">
        <v>15085941.78</v>
      </c>
      <c r="G69" s="181">
        <v>0.001428</v>
      </c>
      <c r="H69" s="181">
        <v>0.001379</v>
      </c>
      <c r="I69" s="182">
        <v>0</v>
      </c>
      <c r="J69" s="182">
        <v>17138921.97</v>
      </c>
      <c r="K69" s="182">
        <v>2052980.1899999995</v>
      </c>
      <c r="L69" s="159"/>
      <c r="M69" s="328"/>
      <c r="N69" s="270"/>
      <c r="O69" s="269"/>
      <c r="P69" s="159"/>
      <c r="Q69" s="159"/>
    </row>
    <row r="70" spans="1:17" ht="22.5" outlineLevel="1">
      <c r="A70" s="169"/>
      <c r="B70" s="191" t="s">
        <v>250</v>
      </c>
      <c r="C70" s="179">
        <v>0.000262</v>
      </c>
      <c r="D70" s="179">
        <v>0.000261</v>
      </c>
      <c r="E70" s="180">
        <v>0</v>
      </c>
      <c r="F70" s="180">
        <v>3468113.79</v>
      </c>
      <c r="G70" s="181">
        <v>0.000153</v>
      </c>
      <c r="H70" s="181">
        <v>0.000148</v>
      </c>
      <c r="I70" s="182">
        <v>0</v>
      </c>
      <c r="J70" s="182">
        <v>1841524.42</v>
      </c>
      <c r="K70" s="182">
        <v>-1626589.37</v>
      </c>
      <c r="L70" s="159"/>
      <c r="M70" s="328"/>
      <c r="N70" s="270"/>
      <c r="O70" s="269"/>
      <c r="P70" s="159"/>
      <c r="Q70" s="159"/>
    </row>
    <row r="71" spans="1:17" ht="15" outlineLevel="1">
      <c r="A71" s="169"/>
      <c r="B71" s="191" t="s">
        <v>279</v>
      </c>
      <c r="C71" s="179">
        <v>2E-06</v>
      </c>
      <c r="D71" s="179">
        <v>2E-06</v>
      </c>
      <c r="E71" s="180">
        <v>0</v>
      </c>
      <c r="F71" s="210">
        <v>25420</v>
      </c>
      <c r="G71" s="181">
        <v>2E-06</v>
      </c>
      <c r="H71" s="181">
        <v>2E-06</v>
      </c>
      <c r="I71" s="182">
        <v>0</v>
      </c>
      <c r="J71" s="182">
        <v>26234</v>
      </c>
      <c r="K71" s="182">
        <v>814</v>
      </c>
      <c r="L71" s="159"/>
      <c r="M71" s="328"/>
      <c r="N71" s="270"/>
      <c r="O71" s="269"/>
      <c r="P71" s="159"/>
      <c r="Q71" s="159"/>
    </row>
    <row r="72" spans="1:17" ht="15" outlineLevel="1">
      <c r="A72" s="169"/>
      <c r="B72" s="191" t="s">
        <v>236</v>
      </c>
      <c r="C72" s="179">
        <v>3.8E-05</v>
      </c>
      <c r="D72" s="179">
        <v>3.8E-05</v>
      </c>
      <c r="E72" s="180">
        <v>0</v>
      </c>
      <c r="F72" s="180">
        <v>499696.28</v>
      </c>
      <c r="G72" s="181">
        <v>1E-06</v>
      </c>
      <c r="H72" s="181">
        <v>1E-06</v>
      </c>
      <c r="I72" s="182">
        <v>0</v>
      </c>
      <c r="J72" s="182">
        <v>13546.8</v>
      </c>
      <c r="K72" s="182">
        <v>-486149.48000000004</v>
      </c>
      <c r="L72" s="159"/>
      <c r="M72" s="328"/>
      <c r="N72" s="270"/>
      <c r="O72" s="269"/>
      <c r="P72" s="159"/>
      <c r="Q72" s="159"/>
    </row>
    <row r="73" spans="1:17" ht="15" outlineLevel="1">
      <c r="A73" s="169"/>
      <c r="B73" s="191" t="s">
        <v>237</v>
      </c>
      <c r="C73" s="179">
        <v>0.000233</v>
      </c>
      <c r="D73" s="179">
        <v>0.000232</v>
      </c>
      <c r="E73" s="180">
        <v>0</v>
      </c>
      <c r="F73" s="210">
        <v>3082847.74</v>
      </c>
      <c r="G73" s="181">
        <v>2.8E-05</v>
      </c>
      <c r="H73" s="181">
        <v>2.7E-05</v>
      </c>
      <c r="I73" s="182">
        <v>0</v>
      </c>
      <c r="J73" s="211">
        <v>334233.1</v>
      </c>
      <c r="K73" s="176">
        <v>-2748614.64</v>
      </c>
      <c r="L73" s="159"/>
      <c r="M73" s="328"/>
      <c r="N73" s="270"/>
      <c r="O73" s="269"/>
      <c r="P73" s="159"/>
      <c r="Q73" s="159"/>
    </row>
    <row r="74" spans="1:17" ht="15" outlineLevel="1">
      <c r="A74" s="212"/>
      <c r="B74" s="191" t="s">
        <v>211</v>
      </c>
      <c r="C74" s="179">
        <v>0.000222</v>
      </c>
      <c r="D74" s="179">
        <v>0.000221</v>
      </c>
      <c r="E74" s="216">
        <v>0</v>
      </c>
      <c r="F74" s="238">
        <v>2938636.95</v>
      </c>
      <c r="G74" s="181">
        <v>1.7E-05</v>
      </c>
      <c r="H74" s="181">
        <v>1.7E-05</v>
      </c>
      <c r="I74" s="213">
        <v>0</v>
      </c>
      <c r="J74" s="214">
        <v>205652.34999999998</v>
      </c>
      <c r="K74" s="182">
        <v>-2732984.6</v>
      </c>
      <c r="L74" s="159"/>
      <c r="M74" s="328"/>
      <c r="N74" s="270"/>
      <c r="O74" s="269"/>
      <c r="P74" s="159"/>
      <c r="Q74" s="159"/>
    </row>
    <row r="75" spans="1:17" s="360" customFormat="1" ht="15" outlineLevel="1">
      <c r="A75" s="212"/>
      <c r="B75" s="191" t="s">
        <v>213</v>
      </c>
      <c r="C75" s="193">
        <v>0</v>
      </c>
      <c r="D75" s="193">
        <v>0</v>
      </c>
      <c r="E75" s="180">
        <v>0</v>
      </c>
      <c r="F75" s="180">
        <v>0</v>
      </c>
      <c r="G75" s="181">
        <v>0</v>
      </c>
      <c r="H75" s="181">
        <v>0</v>
      </c>
      <c r="I75" s="196">
        <v>0</v>
      </c>
      <c r="J75" s="214">
        <v>0</v>
      </c>
      <c r="K75" s="182">
        <v>0</v>
      </c>
      <c r="L75" s="159"/>
      <c r="M75" s="328"/>
      <c r="N75" s="270"/>
      <c r="O75" s="269"/>
      <c r="P75" s="159"/>
      <c r="Q75" s="159"/>
    </row>
    <row r="76" spans="1:17" ht="15" outlineLevel="1">
      <c r="A76" s="212"/>
      <c r="B76" s="191" t="s">
        <v>212</v>
      </c>
      <c r="C76" s="215">
        <v>4E-06</v>
      </c>
      <c r="D76" s="215">
        <v>4E-06</v>
      </c>
      <c r="E76" s="183">
        <v>11499.000468530376</v>
      </c>
      <c r="F76" s="238">
        <v>51539.67</v>
      </c>
      <c r="G76" s="181">
        <v>1E-05</v>
      </c>
      <c r="H76" s="181">
        <v>1E-05</v>
      </c>
      <c r="I76" s="184">
        <v>27502.008286729913</v>
      </c>
      <c r="J76" s="214">
        <v>121468.12</v>
      </c>
      <c r="K76" s="182">
        <v>69928.45</v>
      </c>
      <c r="L76" s="159"/>
      <c r="M76" s="328"/>
      <c r="N76" s="270"/>
      <c r="O76" s="269"/>
      <c r="P76" s="159"/>
      <c r="Q76" s="159"/>
    </row>
    <row r="77" spans="1:17" ht="15" outlineLevel="1">
      <c r="A77" s="212"/>
      <c r="B77" s="191" t="s">
        <v>214</v>
      </c>
      <c r="C77" s="215">
        <v>7E-06</v>
      </c>
      <c r="D77" s="215">
        <v>7E-06</v>
      </c>
      <c r="E77" s="262">
        <v>16136.360787045096</v>
      </c>
      <c r="F77" s="180">
        <v>92671.12</v>
      </c>
      <c r="G77" s="181">
        <v>1E-06</v>
      </c>
      <c r="H77" s="181">
        <v>1E-06</v>
      </c>
      <c r="I77" s="256">
        <v>1190</v>
      </c>
      <c r="J77" s="182">
        <v>7112.63</v>
      </c>
      <c r="K77" s="182">
        <v>-85558.48999999999</v>
      </c>
      <c r="L77" s="159"/>
      <c r="M77" s="328"/>
      <c r="N77" s="270"/>
      <c r="O77" s="269"/>
      <c r="P77" s="159"/>
      <c r="Q77" s="159"/>
    </row>
    <row r="78" spans="1:17" ht="15" outlineLevel="1">
      <c r="A78" s="217" t="s">
        <v>190</v>
      </c>
      <c r="B78" s="218" t="s">
        <v>238</v>
      </c>
      <c r="C78" s="219">
        <v>1</v>
      </c>
      <c r="D78" s="219">
        <v>0.9957510293301627</v>
      </c>
      <c r="E78" s="220"/>
      <c r="F78" s="221">
        <v>13236700614.130001</v>
      </c>
      <c r="G78" s="222">
        <v>0.9999999999999999</v>
      </c>
      <c r="H78" s="222">
        <v>0.965776221185283</v>
      </c>
      <c r="I78" s="223"/>
      <c r="J78" s="224">
        <v>12000265810.6</v>
      </c>
      <c r="K78" s="224">
        <v>-1236434803.5300007</v>
      </c>
      <c r="L78" s="197"/>
      <c r="M78" s="159"/>
      <c r="N78" s="270"/>
      <c r="O78" s="268"/>
      <c r="P78" s="159"/>
      <c r="Q78" s="159"/>
    </row>
    <row r="79" spans="1:17" ht="15" outlineLevel="1">
      <c r="A79" s="159"/>
      <c r="B79" s="159" t="s">
        <v>297</v>
      </c>
      <c r="C79" s="159"/>
      <c r="D79" s="159"/>
      <c r="E79" s="159"/>
      <c r="F79" s="159"/>
      <c r="G79" s="159"/>
      <c r="H79" s="159"/>
      <c r="I79" s="159"/>
      <c r="J79" s="239"/>
      <c r="K79" s="159"/>
      <c r="L79" s="159"/>
      <c r="M79" s="159"/>
      <c r="N79" s="268"/>
      <c r="O79" s="269"/>
      <c r="P79" s="159"/>
      <c r="Q79" s="159"/>
    </row>
    <row r="80" spans="1:17" ht="15" outlineLevel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268"/>
      <c r="O80" s="268"/>
      <c r="P80" s="159"/>
      <c r="Q80" s="159"/>
    </row>
    <row r="81" spans="1:17" ht="15" outlineLevel="1">
      <c r="A81" s="245"/>
      <c r="B81" s="246" t="s">
        <v>239</v>
      </c>
      <c r="C81" s="245"/>
      <c r="D81" s="245"/>
      <c r="E81" s="245"/>
      <c r="F81" s="247"/>
      <c r="G81" s="245"/>
      <c r="H81" s="245"/>
      <c r="I81" s="245"/>
      <c r="J81" s="245"/>
      <c r="K81" s="245"/>
      <c r="L81" s="245"/>
      <c r="M81" s="245"/>
      <c r="N81" s="268"/>
      <c r="O81" s="268"/>
      <c r="P81" s="245"/>
      <c r="Q81" s="245"/>
    </row>
    <row r="82" spans="1:17" ht="15" outlineLevel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268"/>
      <c r="O82" s="268"/>
      <c r="P82" s="159"/>
      <c r="Q82" s="159"/>
    </row>
    <row r="83" spans="1:17" ht="15" outlineLevel="1">
      <c r="A83" s="159"/>
      <c r="B83" s="225" t="s">
        <v>240</v>
      </c>
      <c r="C83" s="258">
        <v>42277</v>
      </c>
      <c r="D83" s="226">
        <v>42004</v>
      </c>
      <c r="E83" s="227" t="s">
        <v>105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</row>
    <row r="84" spans="1:17" ht="15" outlineLevel="1">
      <c r="A84" s="159"/>
      <c r="B84" s="228"/>
      <c r="C84" s="228"/>
      <c r="D84" s="228"/>
      <c r="E84" s="22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</row>
    <row r="85" spans="1:17" ht="15" outlineLevel="1">
      <c r="A85" s="159"/>
      <c r="B85" s="228" t="s">
        <v>241</v>
      </c>
      <c r="C85" s="209">
        <v>12000265810.600002</v>
      </c>
      <c r="D85" s="209">
        <v>13236700614.130001</v>
      </c>
      <c r="E85" s="176">
        <v>-1236434803.5299988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</row>
    <row r="86" spans="1:17" ht="15" outlineLevel="1">
      <c r="A86" s="159"/>
      <c r="B86" s="229" t="s">
        <v>242</v>
      </c>
      <c r="C86" s="230">
        <v>10580378046</v>
      </c>
      <c r="D86" s="230">
        <v>10915975273.000002</v>
      </c>
      <c r="E86" s="231">
        <v>-335597227.0000019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</row>
    <row r="87" spans="1:17" ht="15" outlineLevel="1">
      <c r="A87" s="159"/>
      <c r="B87" s="223" t="s">
        <v>243</v>
      </c>
      <c r="C87" s="255">
        <v>1.1342</v>
      </c>
      <c r="D87" s="232">
        <v>1.2125</v>
      </c>
      <c r="E87" s="233">
        <v>-0.07829999999999981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</row>
    <row r="88" spans="1:17" ht="15" outlineLevel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9"/>
      <c r="Q88" s="23"/>
    </row>
    <row r="89" spans="1:17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9"/>
      <c r="Q89" s="23"/>
    </row>
    <row r="90" spans="1:17" ht="15.75">
      <c r="A90" s="23"/>
      <c r="B90" s="65" t="s">
        <v>309</v>
      </c>
      <c r="C90" s="61"/>
      <c r="D90" s="62"/>
      <c r="E90" s="66"/>
      <c r="F90" s="67"/>
      <c r="G90" s="67"/>
      <c r="H90" s="67"/>
      <c r="I90" s="67"/>
      <c r="J90" s="67"/>
      <c r="K90" s="67"/>
      <c r="L90" s="23"/>
      <c r="M90" s="23"/>
      <c r="N90" s="23"/>
      <c r="O90" s="23"/>
      <c r="P90" s="29"/>
      <c r="Q90" s="23"/>
    </row>
    <row r="91" spans="1:17" ht="15">
      <c r="A91" s="23"/>
      <c r="B91" s="299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9"/>
      <c r="Q91" s="23"/>
    </row>
    <row r="92" spans="1:17" ht="15">
      <c r="A92" s="23"/>
      <c r="B92" s="304" t="s">
        <v>29</v>
      </c>
      <c r="C92" s="250"/>
      <c r="D92" s="250"/>
      <c r="E92" s="250"/>
      <c r="F92" s="250"/>
      <c r="G92" s="250"/>
      <c r="H92" s="250"/>
      <c r="I92" s="250"/>
      <c r="J92" s="250"/>
      <c r="K92" s="250"/>
      <c r="L92" s="23"/>
      <c r="M92" s="23"/>
      <c r="N92" s="23"/>
      <c r="O92" s="23"/>
      <c r="P92" s="29"/>
      <c r="Q92" s="23"/>
    </row>
    <row r="93" spans="1:17" ht="15">
      <c r="A93" s="23"/>
      <c r="B93" s="305"/>
      <c r="C93" s="68"/>
      <c r="D93" s="68"/>
      <c r="E93" s="68"/>
      <c r="F93" s="68"/>
      <c r="G93" s="68"/>
      <c r="H93" s="68"/>
      <c r="I93" s="68"/>
      <c r="J93" s="68"/>
      <c r="K93" s="68"/>
      <c r="L93" s="23"/>
      <c r="M93" s="23"/>
      <c r="N93" s="23"/>
      <c r="O93" s="23"/>
      <c r="P93" s="29"/>
      <c r="Q93" s="23"/>
    </row>
    <row r="94" spans="1:17" ht="15">
      <c r="A94" s="23"/>
      <c r="B94" s="305" t="s">
        <v>248</v>
      </c>
      <c r="C94" s="68"/>
      <c r="D94" s="68"/>
      <c r="E94" s="68"/>
      <c r="F94" s="68"/>
      <c r="G94" s="68"/>
      <c r="H94" s="68"/>
      <c r="I94" s="68"/>
      <c r="J94" s="68"/>
      <c r="K94" s="68"/>
      <c r="L94" s="23"/>
      <c r="M94" s="23"/>
      <c r="N94" s="23"/>
      <c r="O94" s="23"/>
      <c r="P94" s="29"/>
      <c r="Q94" s="23"/>
    </row>
    <row r="95" spans="1:17" ht="12.75" customHeight="1">
      <c r="A95" s="23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23"/>
      <c r="M95" s="23"/>
      <c r="N95" s="23"/>
      <c r="O95" s="23"/>
      <c r="P95" s="29"/>
      <c r="Q95" s="23"/>
    </row>
    <row r="96" spans="1:27" ht="33">
      <c r="A96" s="32"/>
      <c r="B96" s="69" t="s">
        <v>30</v>
      </c>
      <c r="C96" s="70" t="s">
        <v>31</v>
      </c>
      <c r="D96" s="70" t="s">
        <v>32</v>
      </c>
      <c r="E96" s="70" t="s">
        <v>78</v>
      </c>
      <c r="F96" s="70" t="s">
        <v>44</v>
      </c>
      <c r="G96" s="70" t="s">
        <v>45</v>
      </c>
      <c r="H96" s="70" t="s">
        <v>138</v>
      </c>
      <c r="I96" s="70" t="s">
        <v>139</v>
      </c>
      <c r="J96" s="70" t="s">
        <v>79</v>
      </c>
      <c r="K96" s="70" t="s">
        <v>80</v>
      </c>
      <c r="L96" s="69" t="s">
        <v>137</v>
      </c>
      <c r="M96" s="32"/>
      <c r="N96" s="32"/>
      <c r="O96" s="33"/>
      <c r="P96" s="34"/>
      <c r="Q96" s="35"/>
      <c r="R96" s="4"/>
      <c r="S96" s="4"/>
      <c r="U96" s="4"/>
      <c r="V96" s="4"/>
      <c r="W96" s="4"/>
      <c r="X96" s="4"/>
      <c r="Y96" s="4"/>
      <c r="Z96" s="3"/>
      <c r="AA96" s="3"/>
    </row>
    <row r="97" spans="1:27" ht="15">
      <c r="A97" s="32"/>
      <c r="B97" s="306" t="s">
        <v>67</v>
      </c>
      <c r="C97" s="307" t="s">
        <v>151</v>
      </c>
      <c r="D97" s="308">
        <v>42277</v>
      </c>
      <c r="E97" s="309">
        <v>72884714</v>
      </c>
      <c r="F97" s="289">
        <v>0.5</v>
      </c>
      <c r="G97" s="310">
        <v>1.39</v>
      </c>
      <c r="H97" s="311">
        <v>101309752.46</v>
      </c>
      <c r="I97" s="142">
        <v>0.1021</v>
      </c>
      <c r="J97" s="362">
        <v>0.008153</v>
      </c>
      <c r="K97" s="362">
        <v>0.008442</v>
      </c>
      <c r="L97" s="289" t="s">
        <v>265</v>
      </c>
      <c r="M97" s="23"/>
      <c r="N97" s="32"/>
      <c r="O97" s="36"/>
      <c r="P97" s="37"/>
      <c r="Q97" s="23"/>
      <c r="R97" s="14"/>
      <c r="S97" s="10"/>
      <c r="T97" s="7"/>
      <c r="U97" s="271"/>
      <c r="V97" s="4"/>
      <c r="W97" s="4"/>
      <c r="X97" s="2"/>
      <c r="Y97" s="10"/>
      <c r="Z97" s="3"/>
      <c r="AA97" s="3"/>
    </row>
    <row r="98" spans="1:27" ht="15">
      <c r="A98" s="32"/>
      <c r="B98" s="312" t="s">
        <v>132</v>
      </c>
      <c r="C98" s="313" t="s">
        <v>130</v>
      </c>
      <c r="D98" s="308">
        <v>42277</v>
      </c>
      <c r="E98" s="314">
        <v>87081804</v>
      </c>
      <c r="F98" s="297">
        <v>1</v>
      </c>
      <c r="G98" s="315">
        <v>2.29</v>
      </c>
      <c r="H98" s="316">
        <v>199417331.16</v>
      </c>
      <c r="I98" s="143">
        <v>0.0287</v>
      </c>
      <c r="J98" s="363">
        <v>0.016049</v>
      </c>
      <c r="K98" s="363">
        <v>0.016618</v>
      </c>
      <c r="L98" s="289" t="s">
        <v>265</v>
      </c>
      <c r="M98" s="23"/>
      <c r="N98" s="32"/>
      <c r="O98" s="36"/>
      <c r="P98" s="37"/>
      <c r="Q98" s="23"/>
      <c r="S98" s="10"/>
      <c r="T98" s="7"/>
      <c r="U98" s="271"/>
      <c r="V98" s="4"/>
      <c r="W98" s="4"/>
      <c r="X98" s="2"/>
      <c r="Y98" s="10"/>
      <c r="Z98" s="3"/>
      <c r="AA98" s="3"/>
    </row>
    <row r="99" spans="1:27" ht="15">
      <c r="A99" s="32"/>
      <c r="B99" s="312" t="s">
        <v>131</v>
      </c>
      <c r="C99" s="313" t="s">
        <v>112</v>
      </c>
      <c r="D99" s="308">
        <v>42277</v>
      </c>
      <c r="E99" s="314">
        <v>25387456</v>
      </c>
      <c r="F99" s="297">
        <v>1</v>
      </c>
      <c r="G99" s="315">
        <v>10.4</v>
      </c>
      <c r="H99" s="316">
        <v>264029542.4</v>
      </c>
      <c r="I99" s="143">
        <v>0.0364</v>
      </c>
      <c r="J99" s="363">
        <v>0.021249</v>
      </c>
      <c r="K99" s="363">
        <v>0.022002</v>
      </c>
      <c r="L99" s="289" t="s">
        <v>265</v>
      </c>
      <c r="M99" s="23"/>
      <c r="N99" s="32"/>
      <c r="O99" s="36"/>
      <c r="P99" s="37"/>
      <c r="Q99" s="23"/>
      <c r="S99" s="10"/>
      <c r="T99" s="7"/>
      <c r="U99" s="271"/>
      <c r="V99" s="4"/>
      <c r="W99" s="4"/>
      <c r="X99" s="2"/>
      <c r="Y99" s="10"/>
      <c r="Z99" s="3"/>
      <c r="AA99" s="3"/>
    </row>
    <row r="100" spans="1:27" ht="15">
      <c r="A100" s="32"/>
      <c r="B100" s="312" t="s">
        <v>68</v>
      </c>
      <c r="C100" s="313" t="s">
        <v>46</v>
      </c>
      <c r="D100" s="308">
        <v>42277</v>
      </c>
      <c r="E100" s="314">
        <v>524366</v>
      </c>
      <c r="F100" s="293">
        <v>3.3</v>
      </c>
      <c r="G100" s="315">
        <v>67.8</v>
      </c>
      <c r="H100" s="316">
        <v>35552014.8</v>
      </c>
      <c r="I100" s="143">
        <v>0.0605</v>
      </c>
      <c r="J100" s="363">
        <v>0.002861</v>
      </c>
      <c r="K100" s="363">
        <v>0.002963</v>
      </c>
      <c r="L100" s="289" t="s">
        <v>265</v>
      </c>
      <c r="M100" s="23"/>
      <c r="N100" s="32"/>
      <c r="O100" s="36"/>
      <c r="P100" s="37"/>
      <c r="Q100" s="23"/>
      <c r="S100" s="10"/>
      <c r="T100" s="7"/>
      <c r="U100" s="257"/>
      <c r="V100" s="4"/>
      <c r="W100" s="4"/>
      <c r="X100" s="2"/>
      <c r="Y100" s="10"/>
      <c r="Z100" s="3"/>
      <c r="AA100" s="3"/>
    </row>
    <row r="101" spans="1:27" ht="15">
      <c r="A101" s="23"/>
      <c r="B101" s="317" t="s">
        <v>69</v>
      </c>
      <c r="C101" s="313" t="s">
        <v>143</v>
      </c>
      <c r="D101" s="308">
        <v>42248</v>
      </c>
      <c r="E101" s="314">
        <v>2622273</v>
      </c>
      <c r="F101" s="293">
        <v>0.1</v>
      </c>
      <c r="G101" s="315">
        <v>0.3002</v>
      </c>
      <c r="H101" s="316">
        <v>787206.35</v>
      </c>
      <c r="I101" s="143">
        <v>0.0281</v>
      </c>
      <c r="J101" s="363">
        <v>6.3E-05</v>
      </c>
      <c r="K101" s="363">
        <v>6.6E-05</v>
      </c>
      <c r="L101" s="289" t="s">
        <v>266</v>
      </c>
      <c r="M101" s="23"/>
      <c r="N101" s="32"/>
      <c r="O101" s="36"/>
      <c r="P101" s="37"/>
      <c r="Q101" s="23"/>
      <c r="R101" s="8"/>
      <c r="S101" s="10"/>
      <c r="T101" s="7"/>
      <c r="U101" s="103"/>
      <c r="V101" s="4"/>
      <c r="W101" s="4"/>
      <c r="Y101" s="13"/>
      <c r="Z101" s="12"/>
      <c r="AA101" s="12"/>
    </row>
    <row r="102" spans="1:27" s="287" customFormat="1" ht="15">
      <c r="A102" s="23"/>
      <c r="B102" s="317" t="s">
        <v>17</v>
      </c>
      <c r="C102" s="313" t="s">
        <v>258</v>
      </c>
      <c r="D102" s="308">
        <v>42277</v>
      </c>
      <c r="E102" s="314">
        <v>27408381</v>
      </c>
      <c r="F102" s="293">
        <v>10</v>
      </c>
      <c r="G102" s="315">
        <v>7.01</v>
      </c>
      <c r="H102" s="316">
        <v>192132750.81</v>
      </c>
      <c r="I102" s="143">
        <v>0.0909</v>
      </c>
      <c r="J102" s="363">
        <v>0.015463</v>
      </c>
      <c r="K102" s="363">
        <v>0.016011</v>
      </c>
      <c r="L102" s="289" t="s">
        <v>265</v>
      </c>
      <c r="M102" s="23"/>
      <c r="N102" s="32"/>
      <c r="O102" s="36"/>
      <c r="P102" s="37"/>
      <c r="Q102" s="23"/>
      <c r="R102" s="8"/>
      <c r="S102" s="10"/>
      <c r="T102" s="7"/>
      <c r="U102" s="103"/>
      <c r="V102" s="4"/>
      <c r="W102" s="4"/>
      <c r="Y102" s="13"/>
      <c r="Z102" s="12"/>
      <c r="AA102" s="12"/>
    </row>
    <row r="103" spans="1:27" ht="15">
      <c r="A103" s="32"/>
      <c r="B103" s="312" t="s">
        <v>71</v>
      </c>
      <c r="C103" s="313" t="s">
        <v>140</v>
      </c>
      <c r="D103" s="308">
        <v>42277</v>
      </c>
      <c r="E103" s="314">
        <v>36796026</v>
      </c>
      <c r="F103" s="293">
        <v>0.1</v>
      </c>
      <c r="G103" s="315">
        <v>0.0994</v>
      </c>
      <c r="H103" s="316">
        <v>3657524.98</v>
      </c>
      <c r="I103" s="143">
        <v>0.0631</v>
      </c>
      <c r="J103" s="363">
        <v>0.000294</v>
      </c>
      <c r="K103" s="363">
        <v>0.000305</v>
      </c>
      <c r="L103" s="289" t="s">
        <v>265</v>
      </c>
      <c r="M103" s="23"/>
      <c r="N103" s="32"/>
      <c r="O103" s="36"/>
      <c r="P103" s="37"/>
      <c r="Q103" s="23"/>
      <c r="S103" s="10"/>
      <c r="T103" s="7"/>
      <c r="U103" s="271"/>
      <c r="V103" s="4"/>
      <c r="W103" s="4"/>
      <c r="X103" s="2"/>
      <c r="Y103" s="10"/>
      <c r="Z103" s="3"/>
      <c r="AA103" s="3"/>
    </row>
    <row r="104" spans="1:27" ht="15">
      <c r="A104" s="32"/>
      <c r="B104" s="312" t="s">
        <v>73</v>
      </c>
      <c r="C104" s="313" t="s">
        <v>124</v>
      </c>
      <c r="D104" s="308">
        <v>42277</v>
      </c>
      <c r="E104" s="314">
        <v>10758648186</v>
      </c>
      <c r="F104" s="293">
        <v>0.1</v>
      </c>
      <c r="G104" s="315">
        <v>0.335</v>
      </c>
      <c r="H104" s="316">
        <v>3604147142.31</v>
      </c>
      <c r="I104" s="143">
        <v>0.1899</v>
      </c>
      <c r="J104" s="363">
        <v>0.29006</v>
      </c>
      <c r="K104" s="363">
        <v>0.300339</v>
      </c>
      <c r="L104" s="289" t="s">
        <v>265</v>
      </c>
      <c r="M104" s="23"/>
      <c r="N104" s="32"/>
      <c r="O104" s="36"/>
      <c r="P104" s="37"/>
      <c r="Q104" s="23"/>
      <c r="S104" s="10"/>
      <c r="T104" s="7"/>
      <c r="U104" s="271"/>
      <c r="V104" s="4"/>
      <c r="W104" s="4"/>
      <c r="X104" s="2"/>
      <c r="Y104" s="10"/>
      <c r="Z104" s="3"/>
      <c r="AA104" s="3"/>
    </row>
    <row r="105" spans="1:27" ht="15">
      <c r="A105" s="32"/>
      <c r="B105" s="312" t="s">
        <v>74</v>
      </c>
      <c r="C105" s="318" t="s">
        <v>152</v>
      </c>
      <c r="D105" s="308">
        <v>42249</v>
      </c>
      <c r="E105" s="314">
        <v>5832482</v>
      </c>
      <c r="F105" s="297">
        <v>0.1</v>
      </c>
      <c r="G105" s="315">
        <v>0.3129</v>
      </c>
      <c r="H105" s="316">
        <v>1824983.62</v>
      </c>
      <c r="I105" s="143">
        <v>0.1542</v>
      </c>
      <c r="J105" s="363">
        <v>0.000147</v>
      </c>
      <c r="K105" s="363">
        <v>0.000152</v>
      </c>
      <c r="L105" s="289" t="s">
        <v>266</v>
      </c>
      <c r="M105" s="23"/>
      <c r="N105" s="23"/>
      <c r="O105" s="36"/>
      <c r="P105" s="37"/>
      <c r="Q105" s="23"/>
      <c r="S105" s="10"/>
      <c r="T105" s="7"/>
      <c r="U105" s="271"/>
      <c r="V105" s="4"/>
      <c r="W105" s="4"/>
      <c r="X105" s="104"/>
      <c r="Y105" s="10"/>
      <c r="Z105" s="3"/>
      <c r="AA105" s="3"/>
    </row>
    <row r="106" spans="1:27" ht="15">
      <c r="A106" s="32"/>
      <c r="B106" s="312" t="s">
        <v>0</v>
      </c>
      <c r="C106" s="313" t="s">
        <v>47</v>
      </c>
      <c r="D106" s="308">
        <v>42275</v>
      </c>
      <c r="E106" s="314">
        <v>1427188</v>
      </c>
      <c r="F106" s="293">
        <v>0.1</v>
      </c>
      <c r="G106" s="315">
        <v>12.4</v>
      </c>
      <c r="H106" s="316">
        <v>17697131.2</v>
      </c>
      <c r="I106" s="143">
        <v>0.7603</v>
      </c>
      <c r="J106" s="363">
        <v>0.001424</v>
      </c>
      <c r="K106" s="363">
        <v>0.001475</v>
      </c>
      <c r="L106" s="289" t="s">
        <v>266</v>
      </c>
      <c r="M106" s="23"/>
      <c r="N106" s="32"/>
      <c r="O106" s="36"/>
      <c r="P106" s="37"/>
      <c r="Q106" s="23"/>
      <c r="S106" s="10"/>
      <c r="T106" s="7"/>
      <c r="U106" s="271"/>
      <c r="V106" s="4"/>
      <c r="W106" s="4"/>
      <c r="X106" s="2"/>
      <c r="Y106" s="10"/>
      <c r="Z106" s="3"/>
      <c r="AA106" s="3"/>
    </row>
    <row r="107" spans="1:27" ht="15">
      <c r="A107" s="32"/>
      <c r="B107" s="312" t="s">
        <v>72</v>
      </c>
      <c r="C107" s="313" t="s">
        <v>153</v>
      </c>
      <c r="D107" s="308">
        <v>42276</v>
      </c>
      <c r="E107" s="314">
        <v>1311691</v>
      </c>
      <c r="F107" s="293">
        <v>2.5</v>
      </c>
      <c r="G107" s="315">
        <v>17.5</v>
      </c>
      <c r="H107" s="316">
        <v>22954592.5</v>
      </c>
      <c r="I107" s="143">
        <v>0.2099</v>
      </c>
      <c r="J107" s="363">
        <v>0.001847</v>
      </c>
      <c r="K107" s="363">
        <v>0.001913</v>
      </c>
      <c r="L107" s="289" t="s">
        <v>266</v>
      </c>
      <c r="M107" s="23"/>
      <c r="N107" s="32"/>
      <c r="O107" s="36"/>
      <c r="P107" s="37"/>
      <c r="Q107" s="23"/>
      <c r="S107" s="10"/>
      <c r="T107" s="7"/>
      <c r="U107" s="271"/>
      <c r="V107" s="4"/>
      <c r="W107" s="4"/>
      <c r="X107" s="2"/>
      <c r="Y107" s="10"/>
      <c r="Z107" s="3"/>
      <c r="AA107" s="3"/>
    </row>
    <row r="108" spans="1:27" ht="15">
      <c r="A108" s="23"/>
      <c r="B108" s="312" t="s">
        <v>19</v>
      </c>
      <c r="C108" s="318" t="s">
        <v>259</v>
      </c>
      <c r="D108" s="308">
        <v>42277</v>
      </c>
      <c r="E108" s="314">
        <v>38542960</v>
      </c>
      <c r="F108" s="297">
        <v>1</v>
      </c>
      <c r="G108" s="315">
        <v>30</v>
      </c>
      <c r="H108" s="316">
        <v>1156288800</v>
      </c>
      <c r="I108" s="143">
        <v>0.1</v>
      </c>
      <c r="J108" s="363">
        <v>0.093058</v>
      </c>
      <c r="K108" s="363">
        <v>0.096355</v>
      </c>
      <c r="L108" s="289" t="s">
        <v>265</v>
      </c>
      <c r="M108" s="23"/>
      <c r="N108" s="32"/>
      <c r="O108" s="36"/>
      <c r="P108" s="37"/>
      <c r="Q108" s="38"/>
      <c r="R108" s="8"/>
      <c r="S108" s="10"/>
      <c r="T108" s="7"/>
      <c r="U108" s="272"/>
      <c r="V108" s="4"/>
      <c r="W108" s="4"/>
      <c r="Y108" s="13"/>
      <c r="Z108" s="12"/>
      <c r="AA108" s="12"/>
    </row>
    <row r="109" spans="1:27" ht="15">
      <c r="A109" s="39"/>
      <c r="B109" s="77" t="s">
        <v>2</v>
      </c>
      <c r="C109" s="78"/>
      <c r="D109" s="79"/>
      <c r="E109" s="79"/>
      <c r="F109" s="80"/>
      <c r="G109" s="81"/>
      <c r="H109" s="82">
        <v>5599798772.59</v>
      </c>
      <c r="I109" s="83"/>
      <c r="J109" s="364">
        <v>0.45066799999999996</v>
      </c>
      <c r="K109" s="364">
        <v>0.466641</v>
      </c>
      <c r="L109" s="80"/>
      <c r="M109" s="39"/>
      <c r="N109" s="23"/>
      <c r="O109" s="40"/>
      <c r="P109" s="34"/>
      <c r="Q109" s="35"/>
      <c r="S109" s="20"/>
      <c r="T109" s="20"/>
      <c r="U109" s="103"/>
      <c r="V109" s="4"/>
      <c r="W109" s="4"/>
      <c r="Y109" s="4"/>
      <c r="Z109" s="12"/>
      <c r="AA109" s="12"/>
    </row>
    <row r="110" spans="1:27" ht="15">
      <c r="A110" s="39"/>
      <c r="B110" s="260"/>
      <c r="C110" s="260"/>
      <c r="D110" s="260"/>
      <c r="E110" s="260"/>
      <c r="F110" s="260"/>
      <c r="G110" s="260"/>
      <c r="H110" s="264"/>
      <c r="I110" s="260"/>
      <c r="J110" s="361"/>
      <c r="K110" s="361"/>
      <c r="L110" s="260"/>
      <c r="M110" s="39"/>
      <c r="N110" s="39"/>
      <c r="O110" s="146"/>
      <c r="P110" s="34"/>
      <c r="Q110" s="45"/>
      <c r="S110" s="21"/>
      <c r="T110" s="21"/>
      <c r="U110" s="103"/>
      <c r="V110" s="2"/>
      <c r="W110" s="2"/>
      <c r="X110" s="2"/>
      <c r="Y110" s="4"/>
      <c r="Z110" s="12"/>
      <c r="AA110" s="12"/>
    </row>
    <row r="111" spans="1:27" ht="15">
      <c r="A111" s="39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39"/>
      <c r="N111" s="39"/>
      <c r="O111" s="35"/>
      <c r="P111" s="34"/>
      <c r="Q111" s="45"/>
      <c r="S111" s="21"/>
      <c r="T111" s="21"/>
      <c r="U111" s="4"/>
      <c r="V111" s="4"/>
      <c r="W111" s="4"/>
      <c r="X111" s="4"/>
      <c r="Y111" s="4"/>
      <c r="Z111" s="12"/>
      <c r="AA111" s="12"/>
    </row>
    <row r="112" spans="1:27" ht="15">
      <c r="A112" s="39"/>
      <c r="B112" s="68" t="s">
        <v>249</v>
      </c>
      <c r="C112" s="41"/>
      <c r="D112" s="42"/>
      <c r="E112" s="36"/>
      <c r="F112" s="39"/>
      <c r="G112" s="43"/>
      <c r="H112" s="36"/>
      <c r="I112" s="46"/>
      <c r="J112" s="47"/>
      <c r="K112" s="48"/>
      <c r="L112" s="39"/>
      <c r="M112" s="39"/>
      <c r="N112" s="39"/>
      <c r="O112" s="35"/>
      <c r="P112" s="34"/>
      <c r="Q112" s="35"/>
      <c r="R112" s="4"/>
      <c r="S112" s="21"/>
      <c r="T112" s="21"/>
      <c r="U112" s="4"/>
      <c r="V112" s="4"/>
      <c r="W112" s="4"/>
      <c r="X112" s="4"/>
      <c r="Y112" s="4"/>
      <c r="Z112" s="12"/>
      <c r="AA112" s="12"/>
    </row>
    <row r="113" spans="1:27" ht="15">
      <c r="A113" s="39"/>
      <c r="B113" s="49"/>
      <c r="C113" s="41"/>
      <c r="D113" s="42"/>
      <c r="E113" s="36"/>
      <c r="F113" s="39"/>
      <c r="G113" s="43"/>
      <c r="H113" s="36"/>
      <c r="I113" s="46"/>
      <c r="J113" s="47"/>
      <c r="K113" s="48"/>
      <c r="L113" s="39"/>
      <c r="M113" s="39"/>
      <c r="N113" s="39"/>
      <c r="O113" s="35"/>
      <c r="P113" s="34"/>
      <c r="Q113" s="35"/>
      <c r="R113" s="4"/>
      <c r="S113" s="21"/>
      <c r="T113" s="21"/>
      <c r="U113" s="4"/>
      <c r="V113" s="4"/>
      <c r="W113" s="4"/>
      <c r="X113" s="4"/>
      <c r="Y113" s="4"/>
      <c r="Z113" s="12"/>
      <c r="AA113" s="12"/>
    </row>
    <row r="114" spans="1:27" ht="33">
      <c r="A114" s="32"/>
      <c r="B114" s="69" t="s">
        <v>30</v>
      </c>
      <c r="C114" s="70" t="s">
        <v>31</v>
      </c>
      <c r="D114" s="70" t="s">
        <v>32</v>
      </c>
      <c r="E114" s="70" t="s">
        <v>78</v>
      </c>
      <c r="F114" s="70" t="s">
        <v>44</v>
      </c>
      <c r="G114" s="70" t="s">
        <v>45</v>
      </c>
      <c r="H114" s="70" t="s">
        <v>138</v>
      </c>
      <c r="I114" s="147" t="s">
        <v>139</v>
      </c>
      <c r="J114" s="70" t="s">
        <v>79</v>
      </c>
      <c r="K114" s="70" t="s">
        <v>80</v>
      </c>
      <c r="L114" s="69" t="s">
        <v>137</v>
      </c>
      <c r="M114" s="32"/>
      <c r="N114" s="32"/>
      <c r="O114" s="33"/>
      <c r="P114" s="34"/>
      <c r="Q114" s="35"/>
      <c r="R114" s="4"/>
      <c r="S114" s="22"/>
      <c r="T114" s="22"/>
      <c r="U114" s="4"/>
      <c r="V114" s="4"/>
      <c r="W114" s="4"/>
      <c r="X114" s="4"/>
      <c r="Y114" s="4"/>
      <c r="Z114" s="3"/>
      <c r="AA114" s="3"/>
    </row>
    <row r="115" spans="1:27" ht="33">
      <c r="A115" s="32"/>
      <c r="B115" s="319" t="s">
        <v>133</v>
      </c>
      <c r="C115" s="320" t="s">
        <v>142</v>
      </c>
      <c r="D115" s="308">
        <v>42212</v>
      </c>
      <c r="E115" s="309">
        <v>89249</v>
      </c>
      <c r="F115" s="321">
        <v>2.5</v>
      </c>
      <c r="G115" s="310">
        <v>116.6335</v>
      </c>
      <c r="H115" s="311">
        <v>10409423.24</v>
      </c>
      <c r="I115" s="142">
        <v>0.7189</v>
      </c>
      <c r="J115" s="362">
        <v>0.000838</v>
      </c>
      <c r="K115" s="362">
        <v>0.000867</v>
      </c>
      <c r="L115" s="289" t="s">
        <v>300</v>
      </c>
      <c r="M115" s="23"/>
      <c r="N115" s="32"/>
      <c r="O115" s="36"/>
      <c r="P115" s="37"/>
      <c r="Q115" s="23"/>
      <c r="R115" s="7"/>
      <c r="S115" s="259"/>
      <c r="T115" s="7"/>
      <c r="U115" s="271"/>
      <c r="V115" s="4"/>
      <c r="W115" s="4"/>
      <c r="X115" s="104"/>
      <c r="Y115" s="4"/>
      <c r="Z115" s="3"/>
      <c r="AA115" s="3"/>
    </row>
    <row r="116" spans="1:27" ht="22.5">
      <c r="A116" s="23"/>
      <c r="B116" s="322" t="s">
        <v>70</v>
      </c>
      <c r="C116" s="318" t="s">
        <v>141</v>
      </c>
      <c r="D116" s="308">
        <v>42199</v>
      </c>
      <c r="E116" s="314">
        <v>60054</v>
      </c>
      <c r="F116" s="297">
        <v>11.6</v>
      </c>
      <c r="G116" s="315">
        <v>4</v>
      </c>
      <c r="H116" s="316">
        <v>240216</v>
      </c>
      <c r="I116" s="143">
        <v>0.1251</v>
      </c>
      <c r="J116" s="363">
        <v>1.9E-05</v>
      </c>
      <c r="K116" s="363">
        <v>2E-05</v>
      </c>
      <c r="L116" s="289" t="s">
        <v>296</v>
      </c>
      <c r="M116" s="23"/>
      <c r="N116" s="23"/>
      <c r="O116" s="36"/>
      <c r="P116" s="37"/>
      <c r="Q116" s="23"/>
      <c r="R116" s="8"/>
      <c r="S116" s="285"/>
      <c r="T116" s="7"/>
      <c r="U116" s="257"/>
      <c r="V116" s="9"/>
      <c r="W116" s="153"/>
      <c r="X116" s="104"/>
      <c r="Y116" s="13"/>
      <c r="Z116" s="12"/>
      <c r="AA116" s="12"/>
    </row>
    <row r="117" spans="1:27" ht="22.5">
      <c r="A117" s="23"/>
      <c r="B117" s="322" t="s">
        <v>134</v>
      </c>
      <c r="C117" s="318" t="s">
        <v>144</v>
      </c>
      <c r="D117" s="308">
        <v>37169</v>
      </c>
      <c r="E117" s="314">
        <v>1595520</v>
      </c>
      <c r="F117" s="297">
        <v>2.5</v>
      </c>
      <c r="G117" s="315">
        <v>0</v>
      </c>
      <c r="H117" s="316">
        <v>0</v>
      </c>
      <c r="I117" s="143">
        <v>0.3326</v>
      </c>
      <c r="J117" s="71">
        <v>0</v>
      </c>
      <c r="K117" s="72">
        <v>0</v>
      </c>
      <c r="L117" s="293" t="s">
        <v>75</v>
      </c>
      <c r="M117" s="23"/>
      <c r="N117" s="32"/>
      <c r="O117" s="36"/>
      <c r="P117" s="37"/>
      <c r="Q117" s="38"/>
      <c r="R117" s="8"/>
      <c r="S117" s="5"/>
      <c r="T117" s="7"/>
      <c r="W117" s="4"/>
      <c r="X117" s="104"/>
      <c r="Y117" s="13"/>
      <c r="Z117" s="12"/>
      <c r="AA117" s="12"/>
    </row>
    <row r="118" spans="1:25" ht="15">
      <c r="A118" s="23"/>
      <c r="B118" s="86" t="s">
        <v>2</v>
      </c>
      <c r="C118" s="80"/>
      <c r="D118" s="80"/>
      <c r="E118" s="80"/>
      <c r="F118" s="80"/>
      <c r="G118" s="80"/>
      <c r="H118" s="87">
        <v>10649639.24</v>
      </c>
      <c r="I118" s="80"/>
      <c r="J118" s="64">
        <v>0.000857</v>
      </c>
      <c r="K118" s="64">
        <v>0.0008870000000000001</v>
      </c>
      <c r="L118" s="80"/>
      <c r="M118" s="23"/>
      <c r="N118" s="23"/>
      <c r="O118" s="99"/>
      <c r="P118" s="29"/>
      <c r="Q118" s="23"/>
      <c r="R118" s="6"/>
      <c r="S118" s="20"/>
      <c r="T118" s="20"/>
      <c r="W118" s="12"/>
      <c r="X118" s="12"/>
      <c r="Y118" s="12"/>
    </row>
    <row r="119" spans="1:17" ht="15">
      <c r="A119" s="23"/>
      <c r="B119" s="23"/>
      <c r="C119" s="23"/>
      <c r="D119" s="23"/>
      <c r="E119" s="23"/>
      <c r="F119" s="23"/>
      <c r="G119" s="23"/>
      <c r="H119" s="50"/>
      <c r="I119" s="50"/>
      <c r="J119" s="45"/>
      <c r="K119" s="45"/>
      <c r="L119" s="23"/>
      <c r="M119" s="23"/>
      <c r="N119" s="23"/>
      <c r="O119" s="23"/>
      <c r="P119" s="29"/>
      <c r="Q119" s="45"/>
    </row>
    <row r="120" spans="1:17" ht="15">
      <c r="A120" s="276"/>
      <c r="B120" s="277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3"/>
      <c r="N120" s="23"/>
      <c r="O120" s="23"/>
      <c r="P120" s="29"/>
      <c r="Q120" s="45"/>
    </row>
    <row r="121" spans="1:17" ht="15">
      <c r="A121" s="23"/>
      <c r="B121" s="23"/>
      <c r="C121" s="23"/>
      <c r="D121" s="23"/>
      <c r="E121" s="23"/>
      <c r="F121" s="23"/>
      <c r="G121" s="23"/>
      <c r="H121" s="23"/>
      <c r="I121" s="23"/>
      <c r="J121" s="45"/>
      <c r="K121" s="45"/>
      <c r="L121" s="23"/>
      <c r="M121" s="23"/>
      <c r="N121" s="23"/>
      <c r="O121" s="23"/>
      <c r="P121" s="29"/>
      <c r="Q121" s="45"/>
    </row>
    <row r="122" spans="1:17" ht="15">
      <c r="A122" s="44"/>
      <c r="B122" s="250" t="s">
        <v>253</v>
      </c>
      <c r="C122" s="250"/>
      <c r="D122" s="250"/>
      <c r="E122" s="250"/>
      <c r="F122" s="250"/>
      <c r="G122" s="250"/>
      <c r="H122" s="250"/>
      <c r="I122" s="250"/>
      <c r="J122" s="250"/>
      <c r="K122" s="250"/>
      <c r="L122" s="44"/>
      <c r="M122" s="44"/>
      <c r="N122" s="44"/>
      <c r="O122" s="44"/>
      <c r="P122" s="44"/>
      <c r="Q122" s="44"/>
    </row>
    <row r="123" spans="1:17" ht="15">
      <c r="A123" s="4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44"/>
      <c r="M123" s="44"/>
      <c r="N123" s="44"/>
      <c r="O123" s="44"/>
      <c r="P123" s="44"/>
      <c r="Q123" s="44"/>
    </row>
    <row r="124" spans="1:17" ht="15">
      <c r="A124" s="44"/>
      <c r="B124" s="251" t="s">
        <v>256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44"/>
      <c r="M124" s="44"/>
      <c r="N124" s="44"/>
      <c r="O124" s="44"/>
      <c r="P124" s="44"/>
      <c r="Q124" s="44"/>
    </row>
    <row r="125" spans="1:17" ht="33">
      <c r="A125" s="32"/>
      <c r="B125" s="69" t="s">
        <v>30</v>
      </c>
      <c r="C125" s="70" t="s">
        <v>33</v>
      </c>
      <c r="D125" s="70" t="s">
        <v>4</v>
      </c>
      <c r="E125" s="70" t="s">
        <v>28</v>
      </c>
      <c r="F125" s="70" t="s">
        <v>45</v>
      </c>
      <c r="G125" s="70" t="s">
        <v>138</v>
      </c>
      <c r="H125" s="70" t="s">
        <v>139</v>
      </c>
      <c r="I125" s="70" t="s">
        <v>79</v>
      </c>
      <c r="J125" s="70" t="s">
        <v>80</v>
      </c>
      <c r="K125" s="69" t="s">
        <v>27</v>
      </c>
      <c r="L125" s="69" t="s">
        <v>137</v>
      </c>
      <c r="M125" s="32"/>
      <c r="N125" s="32"/>
      <c r="O125" s="32"/>
      <c r="P125" s="53"/>
      <c r="Q125" s="32"/>
    </row>
    <row r="126" spans="1:25" ht="33">
      <c r="A126" s="23"/>
      <c r="B126" s="289" t="s">
        <v>135</v>
      </c>
      <c r="C126" s="290">
        <v>23159</v>
      </c>
      <c r="D126" s="308">
        <v>38552</v>
      </c>
      <c r="E126" s="290">
        <v>1490897.9999993</v>
      </c>
      <c r="F126" s="291">
        <v>98.4498</v>
      </c>
      <c r="G126" s="292">
        <v>2279998.92</v>
      </c>
      <c r="H126" s="145">
        <v>0.2</v>
      </c>
      <c r="I126" s="71">
        <v>0.000183</v>
      </c>
      <c r="J126" s="72">
        <v>0.00019</v>
      </c>
      <c r="K126" s="289" t="s">
        <v>43</v>
      </c>
      <c r="L126" s="293" t="s">
        <v>298</v>
      </c>
      <c r="M126" s="23"/>
      <c r="N126" s="23"/>
      <c r="O126" s="36"/>
      <c r="P126" s="37"/>
      <c r="Q126" s="39"/>
      <c r="R126" s="11"/>
      <c r="S126" s="329"/>
      <c r="T126" s="275"/>
      <c r="U126" s="19"/>
      <c r="V126" s="332"/>
      <c r="W126" s="331"/>
      <c r="X126" s="330"/>
      <c r="Y126" s="331"/>
    </row>
    <row r="127" spans="1:25" ht="24" customHeight="1">
      <c r="A127" s="23"/>
      <c r="B127" s="293" t="s">
        <v>136</v>
      </c>
      <c r="C127" s="294">
        <v>32016</v>
      </c>
      <c r="D127" s="308">
        <v>38552</v>
      </c>
      <c r="E127" s="294">
        <v>2652588.00000041</v>
      </c>
      <c r="F127" s="295">
        <v>122.9046</v>
      </c>
      <c r="G127" s="296">
        <v>3934913.67</v>
      </c>
      <c r="H127" s="144">
        <v>0.2</v>
      </c>
      <c r="I127" s="71">
        <v>0.000317</v>
      </c>
      <c r="J127" s="72">
        <v>0.000328</v>
      </c>
      <c r="K127" s="289" t="s">
        <v>43</v>
      </c>
      <c r="L127" s="293" t="s">
        <v>299</v>
      </c>
      <c r="M127" s="23"/>
      <c r="N127" s="23"/>
      <c r="O127" s="36"/>
      <c r="P127" s="37"/>
      <c r="Q127" s="39"/>
      <c r="R127" s="11"/>
      <c r="S127" s="329"/>
      <c r="T127" s="275"/>
      <c r="U127" s="19"/>
      <c r="V127" s="332"/>
      <c r="W127" s="331"/>
      <c r="X127" s="330"/>
      <c r="Y127" s="331"/>
    </row>
    <row r="128" spans="1:25" ht="15">
      <c r="A128" s="23"/>
      <c r="B128" s="298" t="s">
        <v>83</v>
      </c>
      <c r="C128" s="294">
        <v>194022</v>
      </c>
      <c r="D128" s="308">
        <v>38552</v>
      </c>
      <c r="E128" s="294">
        <v>656685.999994549</v>
      </c>
      <c r="F128" s="295">
        <v>0</v>
      </c>
      <c r="G128" s="296">
        <v>0</v>
      </c>
      <c r="H128" s="144">
        <v>0.33</v>
      </c>
      <c r="I128" s="71">
        <v>0</v>
      </c>
      <c r="J128" s="72">
        <v>0</v>
      </c>
      <c r="K128" s="323" t="s">
        <v>26</v>
      </c>
      <c r="L128" s="297" t="s">
        <v>23</v>
      </c>
      <c r="M128" s="23"/>
      <c r="N128" s="23"/>
      <c r="O128" s="36"/>
      <c r="P128" s="37"/>
      <c r="Q128" s="39"/>
      <c r="R128" s="11"/>
      <c r="S128" s="329"/>
      <c r="T128" s="275"/>
      <c r="U128" s="19"/>
      <c r="V128" s="332"/>
      <c r="W128" s="331"/>
      <c r="X128" s="330"/>
      <c r="Y128" s="331"/>
    </row>
    <row r="129" spans="1:25" ht="22.5">
      <c r="A129" s="23"/>
      <c r="B129" s="293" t="s">
        <v>48</v>
      </c>
      <c r="C129" s="294">
        <v>354468</v>
      </c>
      <c r="D129" s="308">
        <v>38552</v>
      </c>
      <c r="E129" s="294">
        <v>118840.000015108</v>
      </c>
      <c r="F129" s="295">
        <v>0.9504</v>
      </c>
      <c r="G129" s="296">
        <v>336886.39</v>
      </c>
      <c r="H129" s="144">
        <v>0.2043</v>
      </c>
      <c r="I129" s="71">
        <v>2.7E-05</v>
      </c>
      <c r="J129" s="72">
        <v>2.8E-05</v>
      </c>
      <c r="K129" s="289" t="s">
        <v>43</v>
      </c>
      <c r="L129" s="293" t="s">
        <v>299</v>
      </c>
      <c r="M129" s="23"/>
      <c r="N129" s="23"/>
      <c r="O129" s="36"/>
      <c r="P129" s="37"/>
      <c r="Q129" s="39"/>
      <c r="R129" s="11"/>
      <c r="S129" s="329"/>
      <c r="T129" s="275"/>
      <c r="U129" s="19"/>
      <c r="V129" s="332"/>
      <c r="W129" s="331"/>
      <c r="X129" s="330"/>
      <c r="Y129" s="331"/>
    </row>
    <row r="130" spans="1:25" ht="33">
      <c r="A130" s="23"/>
      <c r="B130" s="293" t="s">
        <v>54</v>
      </c>
      <c r="C130" s="294">
        <v>203160</v>
      </c>
      <c r="D130" s="308">
        <v>38552</v>
      </c>
      <c r="E130" s="294">
        <v>15194209.0000096</v>
      </c>
      <c r="F130" s="295">
        <v>81.0905</v>
      </c>
      <c r="G130" s="296">
        <v>16474345.98</v>
      </c>
      <c r="H130" s="144">
        <v>0.2</v>
      </c>
      <c r="I130" s="71">
        <v>0.001326</v>
      </c>
      <c r="J130" s="72">
        <v>0.001373</v>
      </c>
      <c r="K130" s="289" t="s">
        <v>43</v>
      </c>
      <c r="L130" s="293" t="s">
        <v>300</v>
      </c>
      <c r="M130" s="23"/>
      <c r="N130" s="23"/>
      <c r="O130" s="36"/>
      <c r="P130" s="37"/>
      <c r="Q130" s="39"/>
      <c r="R130" s="11"/>
      <c r="S130" s="329"/>
      <c r="T130" s="275"/>
      <c r="U130" s="19"/>
      <c r="V130" s="332"/>
      <c r="W130" s="331"/>
      <c r="X130" s="330"/>
      <c r="Y130" s="331"/>
    </row>
    <row r="131" spans="1:25" ht="22.5">
      <c r="A131" s="23"/>
      <c r="B131" s="293" t="s">
        <v>49</v>
      </c>
      <c r="C131" s="294">
        <v>27554</v>
      </c>
      <c r="D131" s="308">
        <v>38552</v>
      </c>
      <c r="E131" s="294">
        <v>675810.000000546</v>
      </c>
      <c r="F131" s="295">
        <v>0</v>
      </c>
      <c r="G131" s="296">
        <v>0</v>
      </c>
      <c r="H131" s="144">
        <v>0.2</v>
      </c>
      <c r="I131" s="71">
        <v>0</v>
      </c>
      <c r="J131" s="72">
        <v>0</v>
      </c>
      <c r="K131" s="289" t="s">
        <v>43</v>
      </c>
      <c r="L131" s="293" t="s">
        <v>311</v>
      </c>
      <c r="M131" s="23"/>
      <c r="N131" s="23"/>
      <c r="O131" s="36"/>
      <c r="P131" s="37"/>
      <c r="Q131" s="39"/>
      <c r="R131" s="11"/>
      <c r="S131" s="329"/>
      <c r="T131" s="275"/>
      <c r="U131" s="19"/>
      <c r="V131" s="332"/>
      <c r="W131" s="331"/>
      <c r="X131" s="330"/>
      <c r="Y131" s="331"/>
    </row>
    <row r="132" spans="1:25" ht="33">
      <c r="A132" s="23"/>
      <c r="B132" s="293" t="s">
        <v>55</v>
      </c>
      <c r="C132" s="294">
        <v>56675</v>
      </c>
      <c r="D132" s="308">
        <v>38552</v>
      </c>
      <c r="E132" s="294">
        <v>1706051.00000014</v>
      </c>
      <c r="F132" s="295">
        <v>20.4381</v>
      </c>
      <c r="G132" s="296">
        <v>1158329.32</v>
      </c>
      <c r="H132" s="144">
        <v>0.077</v>
      </c>
      <c r="I132" s="71">
        <v>9.3E-05</v>
      </c>
      <c r="J132" s="72">
        <v>9.7E-05</v>
      </c>
      <c r="K132" s="289" t="s">
        <v>43</v>
      </c>
      <c r="L132" s="293" t="s">
        <v>300</v>
      </c>
      <c r="M132" s="23"/>
      <c r="N132" s="23"/>
      <c r="O132" s="36"/>
      <c r="P132" s="37"/>
      <c r="Q132" s="39"/>
      <c r="R132" s="11"/>
      <c r="S132" s="329"/>
      <c r="T132" s="275"/>
      <c r="U132" s="19"/>
      <c r="V132" s="332"/>
      <c r="W132" s="331"/>
      <c r="X132" s="330"/>
      <c r="Y132" s="331"/>
    </row>
    <row r="133" spans="1:25" ht="33">
      <c r="A133" s="23"/>
      <c r="B133" s="293" t="s">
        <v>56</v>
      </c>
      <c r="C133" s="294">
        <v>2651113</v>
      </c>
      <c r="D133" s="308">
        <v>38552</v>
      </c>
      <c r="E133" s="294">
        <v>65441293.9998971</v>
      </c>
      <c r="F133" s="295">
        <v>50.0144</v>
      </c>
      <c r="G133" s="296">
        <v>132593826.03</v>
      </c>
      <c r="H133" s="144">
        <v>0.1999</v>
      </c>
      <c r="I133" s="71">
        <v>0.010671</v>
      </c>
      <c r="J133" s="72">
        <v>0.011049</v>
      </c>
      <c r="K133" s="289" t="s">
        <v>43</v>
      </c>
      <c r="L133" s="293" t="s">
        <v>301</v>
      </c>
      <c r="M133" s="23"/>
      <c r="N133" s="23"/>
      <c r="O133" s="36"/>
      <c r="P133" s="37"/>
      <c r="Q133" s="39"/>
      <c r="R133" s="11"/>
      <c r="S133" s="329"/>
      <c r="T133" s="275"/>
      <c r="U133" s="19"/>
      <c r="V133" s="332"/>
      <c r="W133" s="331"/>
      <c r="X133" s="330"/>
      <c r="Y133" s="331"/>
    </row>
    <row r="134" spans="1:25" ht="33">
      <c r="A134" s="23"/>
      <c r="B134" s="293" t="s">
        <v>57</v>
      </c>
      <c r="C134" s="294">
        <v>2875443</v>
      </c>
      <c r="D134" s="308">
        <v>40214</v>
      </c>
      <c r="E134" s="294">
        <v>131168262.999892</v>
      </c>
      <c r="F134" s="295">
        <v>115.5599</v>
      </c>
      <c r="G134" s="296">
        <v>332285905.54</v>
      </c>
      <c r="H134" s="144">
        <v>0.2</v>
      </c>
      <c r="I134" s="71">
        <v>0.026742</v>
      </c>
      <c r="J134" s="72">
        <v>0.02769</v>
      </c>
      <c r="K134" s="289" t="s">
        <v>43</v>
      </c>
      <c r="L134" s="293" t="s">
        <v>301</v>
      </c>
      <c r="M134" s="23"/>
      <c r="N134" s="23"/>
      <c r="O134" s="36"/>
      <c r="P134" s="37"/>
      <c r="Q134" s="39"/>
      <c r="R134" s="11"/>
      <c r="S134" s="329"/>
      <c r="T134" s="275"/>
      <c r="U134" s="19"/>
      <c r="V134" s="332"/>
      <c r="W134" s="331"/>
      <c r="X134" s="330"/>
      <c r="Y134" s="331"/>
    </row>
    <row r="135" spans="1:25" ht="33">
      <c r="A135" s="23"/>
      <c r="B135" s="293" t="s">
        <v>59</v>
      </c>
      <c r="C135" s="294">
        <v>27387940</v>
      </c>
      <c r="D135" s="308">
        <v>41060</v>
      </c>
      <c r="E135" s="294">
        <v>670353852.000049</v>
      </c>
      <c r="F135" s="295">
        <v>3.9606</v>
      </c>
      <c r="G135" s="296">
        <v>108472675.16</v>
      </c>
      <c r="H135" s="144">
        <v>0.2155</v>
      </c>
      <c r="I135" s="71">
        <v>0.00873</v>
      </c>
      <c r="J135" s="72">
        <v>0.009039</v>
      </c>
      <c r="K135" s="289" t="s">
        <v>43</v>
      </c>
      <c r="L135" s="293" t="s">
        <v>301</v>
      </c>
      <c r="M135" s="23"/>
      <c r="N135" s="23"/>
      <c r="O135" s="36"/>
      <c r="P135" s="37"/>
      <c r="Q135" s="39"/>
      <c r="R135" s="11"/>
      <c r="S135" s="329"/>
      <c r="T135" s="275"/>
      <c r="U135" s="19"/>
      <c r="V135" s="332"/>
      <c r="W135" s="331"/>
      <c r="X135" s="330"/>
      <c r="Y135" s="331"/>
    </row>
    <row r="136" spans="1:25" ht="22.5">
      <c r="A136" s="23"/>
      <c r="B136" s="293" t="s">
        <v>40</v>
      </c>
      <c r="C136" s="294">
        <v>75655</v>
      </c>
      <c r="D136" s="308">
        <v>38552</v>
      </c>
      <c r="E136" s="294">
        <v>132632.999998301</v>
      </c>
      <c r="F136" s="295">
        <v>22.7467</v>
      </c>
      <c r="G136" s="296">
        <v>1720901.59</v>
      </c>
      <c r="H136" s="144">
        <v>0.6994</v>
      </c>
      <c r="I136" s="71">
        <v>0.000138</v>
      </c>
      <c r="J136" s="72">
        <v>0.000143</v>
      </c>
      <c r="K136" s="289" t="s">
        <v>43</v>
      </c>
      <c r="L136" s="293" t="s">
        <v>299</v>
      </c>
      <c r="M136" s="23"/>
      <c r="N136" s="23"/>
      <c r="O136" s="36"/>
      <c r="P136" s="37"/>
      <c r="Q136" s="39"/>
      <c r="R136" s="11"/>
      <c r="S136" s="329"/>
      <c r="T136" s="275"/>
      <c r="U136" s="19"/>
      <c r="V136" s="332"/>
      <c r="W136" s="331"/>
      <c r="X136" s="330"/>
      <c r="Y136" s="331"/>
    </row>
    <row r="137" spans="1:25" ht="33">
      <c r="A137" s="23"/>
      <c r="B137" s="293" t="s">
        <v>273</v>
      </c>
      <c r="C137" s="294">
        <v>56749014</v>
      </c>
      <c r="D137" s="308">
        <v>38552</v>
      </c>
      <c r="E137" s="294">
        <v>169541164.999822</v>
      </c>
      <c r="F137" s="295">
        <v>7.8577</v>
      </c>
      <c r="G137" s="296">
        <v>445916727.31</v>
      </c>
      <c r="H137" s="144">
        <v>0.1834</v>
      </c>
      <c r="I137" s="71">
        <v>0.035887</v>
      </c>
      <c r="J137" s="72">
        <v>0.037159</v>
      </c>
      <c r="K137" s="289" t="s">
        <v>43</v>
      </c>
      <c r="L137" s="293" t="s">
        <v>302</v>
      </c>
      <c r="M137" s="23"/>
      <c r="N137" s="23"/>
      <c r="O137" s="36"/>
      <c r="P137" s="37"/>
      <c r="Q137" s="39"/>
      <c r="R137" s="11"/>
      <c r="S137" s="329"/>
      <c r="T137" s="275"/>
      <c r="U137" s="19"/>
      <c r="V137" s="332"/>
      <c r="W137" s="331"/>
      <c r="X137" s="330"/>
      <c r="Y137" s="331"/>
    </row>
    <row r="138" spans="1:25" ht="33">
      <c r="A138" s="23"/>
      <c r="B138" s="293" t="s">
        <v>164</v>
      </c>
      <c r="C138" s="294">
        <v>9903524</v>
      </c>
      <c r="D138" s="308">
        <v>38552</v>
      </c>
      <c r="E138" s="294">
        <v>45765358.0003142</v>
      </c>
      <c r="F138" s="295">
        <v>13.5204</v>
      </c>
      <c r="G138" s="296">
        <v>133899605.89</v>
      </c>
      <c r="H138" s="144">
        <v>0.1339</v>
      </c>
      <c r="I138" s="71">
        <v>0.010776</v>
      </c>
      <c r="J138" s="72">
        <v>0.011158</v>
      </c>
      <c r="K138" s="289" t="s">
        <v>43</v>
      </c>
      <c r="L138" s="293" t="s">
        <v>301</v>
      </c>
      <c r="M138" s="23"/>
      <c r="N138" s="23"/>
      <c r="O138" s="36"/>
      <c r="P138" s="37"/>
      <c r="Q138" s="39"/>
      <c r="R138" s="11"/>
      <c r="S138" s="329"/>
      <c r="T138" s="275"/>
      <c r="U138" s="19"/>
      <c r="V138" s="332"/>
      <c r="W138" s="331"/>
      <c r="X138" s="330"/>
      <c r="Y138" s="331"/>
    </row>
    <row r="139" spans="1:25" ht="33">
      <c r="A139" s="23"/>
      <c r="B139" s="293" t="s">
        <v>41</v>
      </c>
      <c r="C139" s="294">
        <v>7796022</v>
      </c>
      <c r="D139" s="308">
        <v>38552</v>
      </c>
      <c r="E139" s="294">
        <v>165221141.000303</v>
      </c>
      <c r="F139" s="295">
        <v>30.2205</v>
      </c>
      <c r="G139" s="296">
        <v>235599682.85</v>
      </c>
      <c r="H139" s="144">
        <v>0.2199</v>
      </c>
      <c r="I139" s="71">
        <v>0.018961</v>
      </c>
      <c r="J139" s="72">
        <v>0.019633</v>
      </c>
      <c r="K139" s="289" t="s">
        <v>43</v>
      </c>
      <c r="L139" s="293" t="s">
        <v>301</v>
      </c>
      <c r="M139" s="23"/>
      <c r="N139" s="23"/>
      <c r="O139" s="36"/>
      <c r="P139" s="37"/>
      <c r="Q139" s="39"/>
      <c r="R139" s="11"/>
      <c r="S139" s="329"/>
      <c r="T139" s="275"/>
      <c r="U139" s="19"/>
      <c r="V139" s="332"/>
      <c r="W139" s="331"/>
      <c r="X139" s="330"/>
      <c r="Y139" s="331"/>
    </row>
    <row r="140" spans="1:25" ht="33">
      <c r="A140" s="23"/>
      <c r="B140" s="293" t="s">
        <v>42</v>
      </c>
      <c r="C140" s="294">
        <v>8167813</v>
      </c>
      <c r="D140" s="308">
        <v>38552</v>
      </c>
      <c r="E140" s="294">
        <v>113299903.999816</v>
      </c>
      <c r="F140" s="295">
        <v>24.6822</v>
      </c>
      <c r="G140" s="296">
        <v>201599594.03</v>
      </c>
      <c r="H140" s="144">
        <v>0.22</v>
      </c>
      <c r="I140" s="71">
        <v>0.016225</v>
      </c>
      <c r="J140" s="72">
        <v>0.0168</v>
      </c>
      <c r="K140" s="289" t="s">
        <v>43</v>
      </c>
      <c r="L140" s="293" t="s">
        <v>301</v>
      </c>
      <c r="M140" s="23"/>
      <c r="N140" s="23"/>
      <c r="O140" s="36"/>
      <c r="P140" s="37"/>
      <c r="Q140" s="39"/>
      <c r="R140" s="11"/>
      <c r="S140" s="329"/>
      <c r="T140" s="275"/>
      <c r="U140" s="19"/>
      <c r="V140" s="332"/>
      <c r="W140" s="331"/>
      <c r="X140" s="330"/>
      <c r="Y140" s="331"/>
    </row>
    <row r="141" spans="1:25" ht="33">
      <c r="A141" s="23"/>
      <c r="B141" s="293" t="s">
        <v>89</v>
      </c>
      <c r="C141" s="294">
        <v>9327282</v>
      </c>
      <c r="D141" s="308">
        <v>38552</v>
      </c>
      <c r="E141" s="294">
        <v>125918629.00016</v>
      </c>
      <c r="F141" s="295">
        <v>22.1393</v>
      </c>
      <c r="G141" s="296">
        <v>206499494.38</v>
      </c>
      <c r="H141" s="144">
        <v>0.2199</v>
      </c>
      <c r="I141" s="71">
        <v>0.016619</v>
      </c>
      <c r="J141" s="72">
        <v>0.017208</v>
      </c>
      <c r="K141" s="289" t="s">
        <v>43</v>
      </c>
      <c r="L141" s="293" t="s">
        <v>301</v>
      </c>
      <c r="M141" s="23"/>
      <c r="N141" s="23"/>
      <c r="O141" s="36"/>
      <c r="P141" s="37"/>
      <c r="Q141" s="39"/>
      <c r="R141" s="11"/>
      <c r="S141" s="329"/>
      <c r="T141" s="275"/>
      <c r="U141" s="19"/>
      <c r="V141" s="332"/>
      <c r="W141" s="331"/>
      <c r="X141" s="330"/>
      <c r="Y141" s="331"/>
    </row>
    <row r="142" spans="1:25" ht="33">
      <c r="A142" s="23"/>
      <c r="B142" s="297" t="s">
        <v>82</v>
      </c>
      <c r="C142" s="294">
        <v>1366412</v>
      </c>
      <c r="D142" s="308">
        <v>40746</v>
      </c>
      <c r="E142" s="294">
        <v>17819671.999945</v>
      </c>
      <c r="F142" s="295">
        <v>92.4816</v>
      </c>
      <c r="G142" s="296">
        <v>126367968.02</v>
      </c>
      <c r="H142" s="144">
        <v>0.22</v>
      </c>
      <c r="I142" s="71">
        <v>0.01017</v>
      </c>
      <c r="J142" s="72">
        <v>0.01053</v>
      </c>
      <c r="K142" s="289" t="s">
        <v>43</v>
      </c>
      <c r="L142" s="293" t="s">
        <v>301</v>
      </c>
      <c r="M142" s="23"/>
      <c r="N142" s="23"/>
      <c r="O142" s="36"/>
      <c r="P142" s="37"/>
      <c r="Q142" s="39"/>
      <c r="R142" s="11"/>
      <c r="S142" s="329"/>
      <c r="T142" s="275"/>
      <c r="U142" s="19"/>
      <c r="V142" s="332"/>
      <c r="W142" s="331"/>
      <c r="X142" s="330"/>
      <c r="Y142" s="331"/>
    </row>
    <row r="143" spans="1:25" ht="33">
      <c r="A143" s="23"/>
      <c r="B143" s="293" t="s">
        <v>304</v>
      </c>
      <c r="C143" s="294">
        <v>9220644</v>
      </c>
      <c r="D143" s="308">
        <v>38552</v>
      </c>
      <c r="E143" s="294">
        <v>141578929.000041</v>
      </c>
      <c r="F143" s="295">
        <v>69.4627</v>
      </c>
      <c r="G143" s="296">
        <v>640490827.98</v>
      </c>
      <c r="H143" s="144">
        <v>0.2412</v>
      </c>
      <c r="I143" s="71">
        <v>0.051546</v>
      </c>
      <c r="J143" s="72">
        <v>0.053373</v>
      </c>
      <c r="K143" s="289" t="s">
        <v>43</v>
      </c>
      <c r="L143" s="293" t="s">
        <v>301</v>
      </c>
      <c r="M143" s="23"/>
      <c r="N143" s="23"/>
      <c r="O143" s="36"/>
      <c r="P143" s="37"/>
      <c r="Q143" s="39"/>
      <c r="R143" s="11"/>
      <c r="S143" s="329"/>
      <c r="T143" s="275"/>
      <c r="U143" s="19"/>
      <c r="V143" s="332"/>
      <c r="W143" s="331"/>
      <c r="X143" s="330"/>
      <c r="Y143" s="331"/>
    </row>
    <row r="144" spans="1:25" ht="33">
      <c r="A144" s="23"/>
      <c r="B144" s="293" t="s">
        <v>305</v>
      </c>
      <c r="C144" s="294">
        <v>6753127</v>
      </c>
      <c r="D144" s="308">
        <v>38552</v>
      </c>
      <c r="E144" s="294">
        <v>114760053.000243</v>
      </c>
      <c r="F144" s="295">
        <v>58.772</v>
      </c>
      <c r="G144" s="296">
        <v>396894780.04</v>
      </c>
      <c r="H144" s="144">
        <v>0.2409</v>
      </c>
      <c r="I144" s="71">
        <v>0.031942</v>
      </c>
      <c r="J144" s="72">
        <v>0.033074</v>
      </c>
      <c r="K144" s="289" t="s">
        <v>43</v>
      </c>
      <c r="L144" s="293" t="s">
        <v>301</v>
      </c>
      <c r="M144" s="23"/>
      <c r="N144" s="23"/>
      <c r="O144" s="36"/>
      <c r="P144" s="37"/>
      <c r="Q144" s="39"/>
      <c r="R144" s="11"/>
      <c r="S144" s="329"/>
      <c r="T144" s="275"/>
      <c r="U144" s="19"/>
      <c r="V144" s="332"/>
      <c r="W144" s="331"/>
      <c r="X144" s="330"/>
      <c r="Y144" s="331"/>
    </row>
    <row r="145" spans="1:25" ht="33">
      <c r="A145" s="23"/>
      <c r="B145" s="298" t="s">
        <v>90</v>
      </c>
      <c r="C145" s="294">
        <v>3256396</v>
      </c>
      <c r="D145" s="308">
        <v>38552</v>
      </c>
      <c r="E145" s="294">
        <v>107277263.000093</v>
      </c>
      <c r="F145" s="295">
        <v>143.032</v>
      </c>
      <c r="G145" s="296">
        <v>465768832.67</v>
      </c>
      <c r="H145" s="144">
        <v>0.12</v>
      </c>
      <c r="I145" s="71">
        <v>0.037485</v>
      </c>
      <c r="J145" s="72">
        <v>0.038813</v>
      </c>
      <c r="K145" s="289" t="s">
        <v>43</v>
      </c>
      <c r="L145" s="293" t="s">
        <v>301</v>
      </c>
      <c r="M145" s="23"/>
      <c r="N145" s="23"/>
      <c r="O145" s="36"/>
      <c r="P145" s="37"/>
      <c r="Q145" s="39"/>
      <c r="R145" s="11"/>
      <c r="S145" s="329"/>
      <c r="T145" s="275"/>
      <c r="U145" s="19"/>
      <c r="V145" s="332"/>
      <c r="W145" s="331"/>
      <c r="X145" s="330"/>
      <c r="Y145" s="331"/>
    </row>
    <row r="146" spans="1:25" ht="33">
      <c r="A146" s="23"/>
      <c r="B146" s="293" t="s">
        <v>91</v>
      </c>
      <c r="C146" s="294">
        <v>444054</v>
      </c>
      <c r="D146" s="308">
        <v>38552</v>
      </c>
      <c r="E146" s="294">
        <v>2833768.99999238</v>
      </c>
      <c r="F146" s="295">
        <v>146.7028</v>
      </c>
      <c r="G146" s="296">
        <v>65143965.15</v>
      </c>
      <c r="H146" s="144">
        <v>0.12</v>
      </c>
      <c r="I146" s="71">
        <v>0.005243</v>
      </c>
      <c r="J146" s="72">
        <v>0.005429</v>
      </c>
      <c r="K146" s="289" t="s">
        <v>43</v>
      </c>
      <c r="L146" s="293" t="s">
        <v>301</v>
      </c>
      <c r="M146" s="23"/>
      <c r="N146" s="23"/>
      <c r="O146" s="36"/>
      <c r="P146" s="37"/>
      <c r="Q146" s="39"/>
      <c r="R146" s="11"/>
      <c r="S146" s="329"/>
      <c r="T146" s="275"/>
      <c r="U146" s="19"/>
      <c r="V146" s="332"/>
      <c r="W146" s="331"/>
      <c r="X146" s="330"/>
      <c r="Y146" s="331"/>
    </row>
    <row r="147" spans="1:25" ht="33">
      <c r="A147" s="23"/>
      <c r="B147" s="293" t="s">
        <v>306</v>
      </c>
      <c r="C147" s="294">
        <v>1680000</v>
      </c>
      <c r="D147" s="308">
        <v>38552</v>
      </c>
      <c r="E147" s="294">
        <v>26124808.000032</v>
      </c>
      <c r="F147" s="295">
        <v>44.272</v>
      </c>
      <c r="G147" s="296">
        <v>74376960</v>
      </c>
      <c r="H147" s="144">
        <v>0.12</v>
      </c>
      <c r="I147" s="71">
        <v>0.005986</v>
      </c>
      <c r="J147" s="72">
        <v>0.006198</v>
      </c>
      <c r="K147" s="289" t="s">
        <v>43</v>
      </c>
      <c r="L147" s="293" t="s">
        <v>301</v>
      </c>
      <c r="M147" s="23"/>
      <c r="N147" s="23"/>
      <c r="O147" s="36"/>
      <c r="P147" s="37"/>
      <c r="Q147" s="39"/>
      <c r="R147" s="11"/>
      <c r="S147" s="329"/>
      <c r="T147" s="275"/>
      <c r="U147" s="19"/>
      <c r="V147" s="332"/>
      <c r="W147" s="331"/>
      <c r="X147" s="330"/>
      <c r="Y147" s="331"/>
    </row>
    <row r="148" spans="1:25" ht="33">
      <c r="A148" s="23"/>
      <c r="B148" s="293" t="s">
        <v>169</v>
      </c>
      <c r="C148" s="294">
        <v>2390698</v>
      </c>
      <c r="D148" s="308">
        <v>38552</v>
      </c>
      <c r="E148" s="294">
        <v>62610811.9999896</v>
      </c>
      <c r="F148" s="295">
        <v>192.9649</v>
      </c>
      <c r="G148" s="296">
        <v>461320800.5</v>
      </c>
      <c r="H148" s="144">
        <v>0.1199</v>
      </c>
      <c r="I148" s="71">
        <v>0.037127</v>
      </c>
      <c r="J148" s="72">
        <v>0.038443</v>
      </c>
      <c r="K148" s="289" t="s">
        <v>43</v>
      </c>
      <c r="L148" s="293" t="s">
        <v>301</v>
      </c>
      <c r="M148" s="23"/>
      <c r="N148" s="23"/>
      <c r="O148" s="36"/>
      <c r="P148" s="37"/>
      <c r="Q148" s="39"/>
      <c r="R148" s="11"/>
      <c r="S148" s="329"/>
      <c r="T148" s="275"/>
      <c r="U148" s="19"/>
      <c r="V148" s="332"/>
      <c r="W148" s="331"/>
      <c r="X148" s="330"/>
      <c r="Y148" s="331"/>
    </row>
    <row r="149" spans="1:25" ht="15">
      <c r="A149" s="23"/>
      <c r="B149" s="298" t="s">
        <v>84</v>
      </c>
      <c r="C149" s="294">
        <v>1350988</v>
      </c>
      <c r="D149" s="308">
        <v>38552</v>
      </c>
      <c r="E149" s="294">
        <v>340995.999957721</v>
      </c>
      <c r="F149" s="295">
        <v>0</v>
      </c>
      <c r="G149" s="296">
        <v>0</v>
      </c>
      <c r="H149" s="144">
        <v>0.0976</v>
      </c>
      <c r="I149" s="71">
        <v>0</v>
      </c>
      <c r="J149" s="72">
        <v>0</v>
      </c>
      <c r="K149" s="323" t="s">
        <v>26</v>
      </c>
      <c r="L149" s="297" t="s">
        <v>23</v>
      </c>
      <c r="M149" s="23"/>
      <c r="N149" s="23"/>
      <c r="O149" s="36"/>
      <c r="P149" s="37"/>
      <c r="Q149" s="39"/>
      <c r="R149" s="11"/>
      <c r="S149" s="329"/>
      <c r="T149" s="275"/>
      <c r="U149" s="19"/>
      <c r="V149" s="332"/>
      <c r="W149" s="331"/>
      <c r="X149" s="330"/>
      <c r="Y149" s="331"/>
    </row>
    <row r="150" spans="1:25" ht="33">
      <c r="A150" s="23"/>
      <c r="B150" s="293" t="s">
        <v>16</v>
      </c>
      <c r="C150" s="294">
        <v>89378235</v>
      </c>
      <c r="D150" s="308">
        <v>38552</v>
      </c>
      <c r="E150" s="294">
        <v>3107667995.99754</v>
      </c>
      <c r="F150" s="295">
        <v>24.3694</v>
      </c>
      <c r="G150" s="296">
        <v>2178093960.01</v>
      </c>
      <c r="H150" s="144">
        <v>0.1994</v>
      </c>
      <c r="I150" s="71">
        <v>0.175292</v>
      </c>
      <c r="J150" s="72">
        <v>0.181504</v>
      </c>
      <c r="K150" s="323" t="s">
        <v>268</v>
      </c>
      <c r="L150" s="293" t="s">
        <v>301</v>
      </c>
      <c r="M150" s="23"/>
      <c r="N150" s="23"/>
      <c r="O150" s="36"/>
      <c r="P150" s="37"/>
      <c r="Q150" s="39"/>
      <c r="R150" s="11"/>
      <c r="S150" s="329"/>
      <c r="T150" s="275"/>
      <c r="U150" s="19"/>
      <c r="V150" s="332"/>
      <c r="W150" s="331"/>
      <c r="X150" s="330"/>
      <c r="Y150" s="331"/>
    </row>
    <row r="151" spans="1:25" ht="22.5">
      <c r="A151" s="23"/>
      <c r="B151" s="297" t="s">
        <v>86</v>
      </c>
      <c r="C151" s="294">
        <v>2152291</v>
      </c>
      <c r="D151" s="308">
        <v>38552</v>
      </c>
      <c r="E151" s="294">
        <v>2787315.99997022</v>
      </c>
      <c r="F151" s="295">
        <v>0</v>
      </c>
      <c r="G151" s="296">
        <v>0</v>
      </c>
      <c r="H151" s="144">
        <v>0.0097</v>
      </c>
      <c r="I151" s="71">
        <v>0</v>
      </c>
      <c r="J151" s="72">
        <v>0</v>
      </c>
      <c r="K151" s="289" t="s">
        <v>43</v>
      </c>
      <c r="L151" s="297" t="s">
        <v>24</v>
      </c>
      <c r="M151" s="23"/>
      <c r="N151" s="23"/>
      <c r="O151" s="36"/>
      <c r="P151" s="37"/>
      <c r="Q151" s="39"/>
      <c r="R151" s="11"/>
      <c r="S151" s="329"/>
      <c r="T151" s="275"/>
      <c r="U151" s="19"/>
      <c r="V151" s="332"/>
      <c r="W151" s="331"/>
      <c r="X151" s="330"/>
      <c r="Y151" s="331"/>
    </row>
    <row r="152" spans="1:25" ht="33">
      <c r="A152" s="23"/>
      <c r="B152" s="298" t="s">
        <v>85</v>
      </c>
      <c r="C152" s="294">
        <v>132784</v>
      </c>
      <c r="D152" s="308">
        <v>39261</v>
      </c>
      <c r="E152" s="294">
        <v>3160328.99999431</v>
      </c>
      <c r="F152" s="295">
        <v>13.8119</v>
      </c>
      <c r="G152" s="296">
        <v>1833999.33</v>
      </c>
      <c r="H152" s="144">
        <v>0.4899</v>
      </c>
      <c r="I152" s="71">
        <v>0.000148</v>
      </c>
      <c r="J152" s="72">
        <v>0.000153</v>
      </c>
      <c r="K152" s="293" t="s">
        <v>43</v>
      </c>
      <c r="L152" s="293" t="s">
        <v>301</v>
      </c>
      <c r="M152" s="23"/>
      <c r="N152" s="23"/>
      <c r="O152" s="36"/>
      <c r="P152" s="37"/>
      <c r="Q152" s="39"/>
      <c r="R152" s="11"/>
      <c r="S152" s="329"/>
      <c r="T152" s="275"/>
      <c r="U152" s="19"/>
      <c r="V152" s="332"/>
      <c r="W152" s="331"/>
      <c r="X152" s="330"/>
      <c r="Y152" s="331"/>
    </row>
    <row r="153" spans="1:25" ht="33">
      <c r="A153" s="23"/>
      <c r="B153" s="293" t="s">
        <v>18</v>
      </c>
      <c r="C153" s="294">
        <v>14871947</v>
      </c>
      <c r="D153" s="308">
        <v>38552</v>
      </c>
      <c r="E153" s="294">
        <v>84664379.9999745</v>
      </c>
      <c r="F153" s="295">
        <v>3.7584</v>
      </c>
      <c r="G153" s="296">
        <v>55894725.6</v>
      </c>
      <c r="H153" s="144">
        <v>0.25</v>
      </c>
      <c r="I153" s="71">
        <v>0.004498</v>
      </c>
      <c r="J153" s="72">
        <v>0.004658</v>
      </c>
      <c r="K153" s="293" t="s">
        <v>43</v>
      </c>
      <c r="L153" s="293" t="s">
        <v>301</v>
      </c>
      <c r="M153" s="23"/>
      <c r="N153" s="23"/>
      <c r="O153" s="36"/>
      <c r="P153" s="37"/>
      <c r="Q153" s="39"/>
      <c r="R153" s="11"/>
      <c r="S153" s="329"/>
      <c r="T153" s="275"/>
      <c r="U153" s="19"/>
      <c r="V153" s="332"/>
      <c r="W153" s="331"/>
      <c r="X153" s="330"/>
      <c r="Y153" s="331"/>
    </row>
    <row r="154" spans="1:25" ht="15">
      <c r="A154" s="23"/>
      <c r="B154" s="293" t="s">
        <v>20</v>
      </c>
      <c r="C154" s="294">
        <v>43263</v>
      </c>
      <c r="D154" s="308">
        <v>38552</v>
      </c>
      <c r="E154" s="294">
        <v>207600.999999604</v>
      </c>
      <c r="F154" s="295">
        <v>0</v>
      </c>
      <c r="G154" s="296">
        <v>0</v>
      </c>
      <c r="H154" s="144">
        <v>0.1748</v>
      </c>
      <c r="I154" s="71">
        <v>0</v>
      </c>
      <c r="J154" s="72">
        <v>0</v>
      </c>
      <c r="K154" s="323" t="s">
        <v>25</v>
      </c>
      <c r="L154" s="297" t="s">
        <v>23</v>
      </c>
      <c r="M154" s="23"/>
      <c r="N154" s="23"/>
      <c r="O154" s="36"/>
      <c r="P154" s="37"/>
      <c r="Q154" s="54"/>
      <c r="R154" s="11"/>
      <c r="S154" s="329"/>
      <c r="T154" s="275"/>
      <c r="U154" s="19"/>
      <c r="V154" s="332"/>
      <c r="W154" s="331"/>
      <c r="X154" s="330"/>
      <c r="Y154" s="331"/>
    </row>
    <row r="155" spans="1:25" ht="15">
      <c r="A155" s="23"/>
      <c r="B155" s="298" t="s">
        <v>87</v>
      </c>
      <c r="C155" s="294">
        <v>132859</v>
      </c>
      <c r="D155" s="308">
        <v>39261</v>
      </c>
      <c r="E155" s="294">
        <v>3059858.00000572</v>
      </c>
      <c r="F155" s="295">
        <v>0</v>
      </c>
      <c r="G155" s="296">
        <v>0</v>
      </c>
      <c r="H155" s="144">
        <v>0.3</v>
      </c>
      <c r="I155" s="71">
        <v>0</v>
      </c>
      <c r="J155" s="72">
        <v>0</v>
      </c>
      <c r="K155" s="298" t="s">
        <v>268</v>
      </c>
      <c r="L155" s="297" t="s">
        <v>23</v>
      </c>
      <c r="M155" s="23"/>
      <c r="N155" s="23"/>
      <c r="O155" s="36"/>
      <c r="P155" s="37"/>
      <c r="Q155" s="39"/>
      <c r="R155" s="11"/>
      <c r="S155" s="329"/>
      <c r="T155" s="275"/>
      <c r="U155" s="19"/>
      <c r="V155" s="332"/>
      <c r="W155" s="331"/>
      <c r="X155" s="330"/>
      <c r="Y155" s="331"/>
    </row>
    <row r="156" spans="1:25" ht="33">
      <c r="A156" s="23"/>
      <c r="B156" s="293" t="s">
        <v>21</v>
      </c>
      <c r="C156" s="294">
        <v>2005884</v>
      </c>
      <c r="D156" s="308">
        <v>39261</v>
      </c>
      <c r="E156" s="294">
        <v>76347715.0000879</v>
      </c>
      <c r="F156" s="295">
        <v>71.2314</v>
      </c>
      <c r="G156" s="296">
        <v>142881925.56</v>
      </c>
      <c r="H156" s="144">
        <v>0.4899</v>
      </c>
      <c r="I156" s="71">
        <v>0.011499</v>
      </c>
      <c r="J156" s="72">
        <v>0.011907</v>
      </c>
      <c r="K156" s="293" t="s">
        <v>43</v>
      </c>
      <c r="L156" s="293" t="s">
        <v>301</v>
      </c>
      <c r="M156" s="23"/>
      <c r="N156" s="23"/>
      <c r="O156" s="36"/>
      <c r="P156" s="37"/>
      <c r="Q156" s="39"/>
      <c r="R156" s="11"/>
      <c r="S156" s="329"/>
      <c r="T156" s="275"/>
      <c r="U156" s="19"/>
      <c r="V156" s="332"/>
      <c r="W156" s="331"/>
      <c r="X156" s="330"/>
      <c r="Y156" s="331"/>
    </row>
    <row r="157" spans="1:25" ht="15">
      <c r="A157" s="23"/>
      <c r="B157" s="297" t="s">
        <v>92</v>
      </c>
      <c r="C157" s="294">
        <v>198860</v>
      </c>
      <c r="D157" s="308">
        <v>38552</v>
      </c>
      <c r="E157" s="294">
        <v>42458.99999891</v>
      </c>
      <c r="F157" s="295">
        <v>0</v>
      </c>
      <c r="G157" s="296">
        <v>0</v>
      </c>
      <c r="H157" s="144">
        <v>0.199</v>
      </c>
      <c r="I157" s="71">
        <v>0</v>
      </c>
      <c r="J157" s="72">
        <v>0</v>
      </c>
      <c r="K157" s="323" t="s">
        <v>25</v>
      </c>
      <c r="L157" s="297" t="s">
        <v>23</v>
      </c>
      <c r="M157" s="23"/>
      <c r="N157" s="23"/>
      <c r="O157" s="36"/>
      <c r="P157" s="37"/>
      <c r="Q157" s="23"/>
      <c r="S157" s="329"/>
      <c r="T157" s="275"/>
      <c r="U157" s="19"/>
      <c r="V157" s="332"/>
      <c r="W157" s="331"/>
      <c r="X157" s="330"/>
      <c r="Y157" s="331"/>
    </row>
    <row r="158" spans="1:25" ht="33">
      <c r="A158" s="23"/>
      <c r="B158" s="297" t="s">
        <v>22</v>
      </c>
      <c r="C158" s="294">
        <v>17912</v>
      </c>
      <c r="D158" s="308">
        <v>38552</v>
      </c>
      <c r="E158" s="294">
        <v>17912</v>
      </c>
      <c r="F158" s="295">
        <v>0</v>
      </c>
      <c r="G158" s="296">
        <v>0</v>
      </c>
      <c r="H158" s="144">
        <v>0.199</v>
      </c>
      <c r="I158" s="71">
        <v>0</v>
      </c>
      <c r="J158" s="72">
        <v>0</v>
      </c>
      <c r="K158" s="293" t="s">
        <v>43</v>
      </c>
      <c r="L158" s="293" t="s">
        <v>303</v>
      </c>
      <c r="M158" s="23"/>
      <c r="N158" s="23"/>
      <c r="O158" s="36"/>
      <c r="P158" s="37"/>
      <c r="Q158" s="23"/>
      <c r="S158" s="329"/>
      <c r="T158" s="275"/>
      <c r="U158" s="19"/>
      <c r="V158" s="332"/>
      <c r="W158" s="331"/>
      <c r="X158" s="330"/>
      <c r="Y158" s="331"/>
    </row>
    <row r="159" spans="1:25" ht="33">
      <c r="A159" s="23"/>
      <c r="B159" s="297" t="s">
        <v>81</v>
      </c>
      <c r="C159" s="294">
        <v>4835083</v>
      </c>
      <c r="D159" s="308">
        <v>39261</v>
      </c>
      <c r="E159" s="294">
        <v>48138072.0000041</v>
      </c>
      <c r="F159" s="295">
        <v>8.1359</v>
      </c>
      <c r="G159" s="296">
        <v>39337751.78</v>
      </c>
      <c r="H159" s="144">
        <v>1</v>
      </c>
      <c r="I159" s="71">
        <v>0.003166</v>
      </c>
      <c r="J159" s="72">
        <v>0.003278</v>
      </c>
      <c r="K159" s="293" t="s">
        <v>43</v>
      </c>
      <c r="L159" s="293" t="s">
        <v>301</v>
      </c>
      <c r="M159" s="23"/>
      <c r="N159" s="23"/>
      <c r="O159" s="36"/>
      <c r="P159" s="37"/>
      <c r="Q159" s="23"/>
      <c r="S159" s="329"/>
      <c r="T159" s="275"/>
      <c r="U159" s="19"/>
      <c r="V159" s="332"/>
      <c r="W159" s="331"/>
      <c r="X159" s="330"/>
      <c r="Y159" s="331"/>
    </row>
    <row r="160" spans="1:17" ht="15">
      <c r="A160" s="23"/>
      <c r="B160" s="76"/>
      <c r="C160" s="89"/>
      <c r="D160" s="73"/>
      <c r="E160" s="89"/>
      <c r="F160" s="90"/>
      <c r="G160" s="85"/>
      <c r="H160" s="63"/>
      <c r="I160" s="75"/>
      <c r="J160" s="63"/>
      <c r="K160" s="74"/>
      <c r="L160" s="76"/>
      <c r="M160" s="23"/>
      <c r="N160" s="23"/>
      <c r="O160" s="98"/>
      <c r="P160" s="29"/>
      <c r="Q160" s="23"/>
    </row>
    <row r="161" spans="1:18" ht="15">
      <c r="A161" s="23"/>
      <c r="B161" s="86" t="s">
        <v>2</v>
      </c>
      <c r="C161" s="80"/>
      <c r="D161" s="80"/>
      <c r="E161" s="91">
        <v>5308777260.99814</v>
      </c>
      <c r="F161" s="80"/>
      <c r="G161" s="87">
        <v>6471179383.700001</v>
      </c>
      <c r="H161" s="92"/>
      <c r="I161" s="64">
        <v>0.5207970000000002</v>
      </c>
      <c r="J161" s="64">
        <v>0.539255</v>
      </c>
      <c r="K161" s="80"/>
      <c r="L161" s="80"/>
      <c r="M161" s="23"/>
      <c r="N161" s="23"/>
      <c r="O161" s="50"/>
      <c r="P161" s="29"/>
      <c r="Q161" s="100"/>
      <c r="R161" s="20"/>
    </row>
    <row r="162" spans="1:17" ht="15">
      <c r="A162" s="23"/>
      <c r="B162" s="276"/>
      <c r="C162" s="276"/>
      <c r="D162" s="276"/>
      <c r="E162" s="276"/>
      <c r="F162" s="276"/>
      <c r="G162" s="279"/>
      <c r="H162" s="280"/>
      <c r="I162" s="281"/>
      <c r="J162" s="281"/>
      <c r="K162" s="276"/>
      <c r="L162" s="276"/>
      <c r="M162" s="276"/>
      <c r="N162" s="23"/>
      <c r="O162" s="50"/>
      <c r="P162" s="29"/>
      <c r="Q162" s="23"/>
    </row>
    <row r="163" spans="1:17" ht="15">
      <c r="A163" s="23"/>
      <c r="B163" s="276" t="s">
        <v>104</v>
      </c>
      <c r="C163" s="276"/>
      <c r="D163" s="276"/>
      <c r="E163" s="276"/>
      <c r="F163" s="276"/>
      <c r="G163" s="282"/>
      <c r="H163" s="276"/>
      <c r="I163" s="283"/>
      <c r="J163" s="283"/>
      <c r="K163" s="276"/>
      <c r="L163" s="276"/>
      <c r="M163" s="276"/>
      <c r="N163" s="23"/>
      <c r="O163" s="45"/>
      <c r="P163" s="29"/>
      <c r="Q163" s="23"/>
    </row>
    <row r="164" spans="1:17" ht="15">
      <c r="A164" s="23"/>
      <c r="B164" s="55" t="s">
        <v>3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9"/>
      <c r="Q164" s="23"/>
    </row>
    <row r="165" spans="1:17" ht="15">
      <c r="A165" s="23"/>
      <c r="B165" s="55" t="s">
        <v>93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45"/>
      <c r="P165" s="29"/>
      <c r="Q165" s="23"/>
    </row>
    <row r="166" spans="1:17" ht="15">
      <c r="A166" s="23"/>
      <c r="B166" s="55" t="s">
        <v>52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9"/>
      <c r="Q166" s="23"/>
    </row>
    <row r="167" spans="1:17" ht="15">
      <c r="A167" s="23"/>
      <c r="B167" s="55" t="s">
        <v>34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9"/>
      <c r="Q167" s="23"/>
    </row>
    <row r="168" spans="1:17" ht="15">
      <c r="A168" s="23"/>
      <c r="B168" s="23" t="s">
        <v>274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9"/>
      <c r="Q168" s="23"/>
    </row>
    <row r="169" spans="1:17" ht="15">
      <c r="A169" s="23"/>
      <c r="B169" s="55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9"/>
      <c r="Q169" s="23"/>
    </row>
    <row r="170" spans="1:17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9"/>
      <c r="Q170" s="23"/>
    </row>
    <row r="171" spans="1:17" ht="15">
      <c r="A171" s="23"/>
      <c r="B171" s="93" t="s">
        <v>145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9"/>
      <c r="Q171" s="23"/>
    </row>
    <row r="172" spans="1:17" ht="15">
      <c r="A172" s="23"/>
      <c r="B172" s="56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9"/>
      <c r="Q172" s="23"/>
    </row>
    <row r="173" spans="1:17" ht="15">
      <c r="A173" s="23"/>
      <c r="B173" s="56" t="s">
        <v>146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9"/>
      <c r="Q173" s="23"/>
    </row>
    <row r="174" spans="1:17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9"/>
      <c r="Q174" s="23"/>
    </row>
    <row r="175" spans="1:17" ht="33">
      <c r="A175" s="23"/>
      <c r="B175" s="94" t="s">
        <v>147</v>
      </c>
      <c r="C175" s="70" t="s">
        <v>148</v>
      </c>
      <c r="D175" s="70" t="s">
        <v>149</v>
      </c>
      <c r="E175" s="70" t="s">
        <v>150</v>
      </c>
      <c r="F175" s="70" t="s">
        <v>66</v>
      </c>
      <c r="G175" s="70" t="s">
        <v>312</v>
      </c>
      <c r="H175" s="69" t="s">
        <v>99</v>
      </c>
      <c r="I175" s="70" t="s">
        <v>100</v>
      </c>
      <c r="J175" s="70" t="s">
        <v>79</v>
      </c>
      <c r="K175" s="70" t="s">
        <v>80</v>
      </c>
      <c r="L175" s="95" t="s">
        <v>113</v>
      </c>
      <c r="M175" s="70" t="s">
        <v>137</v>
      </c>
      <c r="N175" s="51"/>
      <c r="O175" s="23"/>
      <c r="P175" s="29"/>
      <c r="Q175" s="23"/>
    </row>
    <row r="176" spans="1:20" s="365" customFormat="1" ht="15">
      <c r="A176" s="23"/>
      <c r="B176" s="334" t="s">
        <v>295</v>
      </c>
      <c r="C176" s="290">
        <v>5000</v>
      </c>
      <c r="D176" s="301">
        <v>42241</v>
      </c>
      <c r="E176" s="301">
        <v>42333</v>
      </c>
      <c r="F176" s="292">
        <v>24939452.5</v>
      </c>
      <c r="G176" s="292">
        <v>658.125</v>
      </c>
      <c r="H176" s="292">
        <v>24350.63</v>
      </c>
      <c r="I176" s="292">
        <v>24963803.13</v>
      </c>
      <c r="J176" s="71">
        <v>0.002009</v>
      </c>
      <c r="K176" s="335">
        <v>0.00208</v>
      </c>
      <c r="L176" s="336" t="s">
        <v>281</v>
      </c>
      <c r="M176" s="379" t="s">
        <v>114</v>
      </c>
      <c r="N176" s="23"/>
      <c r="O176" s="23"/>
      <c r="P176" s="57"/>
      <c r="Q176" s="23"/>
      <c r="S176" s="252"/>
      <c r="T176" s="253"/>
    </row>
    <row r="177" spans="1:20" ht="15">
      <c r="A177" s="23"/>
      <c r="B177" s="334" t="s">
        <v>295</v>
      </c>
      <c r="C177" s="290">
        <v>5000</v>
      </c>
      <c r="D177" s="301">
        <v>42244</v>
      </c>
      <c r="E177" s="301">
        <v>42333</v>
      </c>
      <c r="F177" s="292">
        <v>24938346.75</v>
      </c>
      <c r="G177" s="292">
        <v>692.733138888889</v>
      </c>
      <c r="H177" s="292">
        <v>23552.93</v>
      </c>
      <c r="I177" s="292">
        <v>24961899.68</v>
      </c>
      <c r="J177" s="71">
        <v>0.002009</v>
      </c>
      <c r="K177" s="335">
        <v>0.00208</v>
      </c>
      <c r="L177" s="336" t="s">
        <v>281</v>
      </c>
      <c r="M177" s="380"/>
      <c r="N177" s="23"/>
      <c r="O177" s="23"/>
      <c r="P177" s="57"/>
      <c r="Q177" s="23"/>
      <c r="S177" s="252"/>
      <c r="T177" s="253"/>
    </row>
    <row r="178" spans="1:18" ht="15" customHeight="1">
      <c r="A178" s="23"/>
      <c r="B178" s="86" t="s">
        <v>2</v>
      </c>
      <c r="C178" s="80"/>
      <c r="D178" s="80"/>
      <c r="E178" s="80"/>
      <c r="F178" s="80"/>
      <c r="G178" s="80"/>
      <c r="H178" s="80"/>
      <c r="I178" s="87">
        <v>49925702.81</v>
      </c>
      <c r="J178" s="64">
        <v>0.004018</v>
      </c>
      <c r="K178" s="64">
        <v>0.00416</v>
      </c>
      <c r="L178" s="80"/>
      <c r="M178" s="80"/>
      <c r="N178" s="23"/>
      <c r="O178" s="23"/>
      <c r="P178" s="57"/>
      <c r="Q178" s="100"/>
      <c r="R178" s="20"/>
    </row>
    <row r="179" spans="1:17" s="337" customFormat="1" ht="15">
      <c r="A179" s="355"/>
      <c r="B179" s="355"/>
      <c r="C179" s="355"/>
      <c r="D179" s="355"/>
      <c r="E179" s="355"/>
      <c r="F179" s="355"/>
      <c r="G179" s="355"/>
      <c r="H179" s="355"/>
      <c r="I179" s="279"/>
      <c r="J179" s="281"/>
      <c r="K179" s="281"/>
      <c r="L179" s="355"/>
      <c r="M179" s="355"/>
      <c r="N179" s="299"/>
      <c r="O179" s="299"/>
      <c r="P179" s="338"/>
      <c r="Q179" s="299"/>
    </row>
    <row r="180" spans="1:17" s="337" customFormat="1" ht="15">
      <c r="A180" s="355"/>
      <c r="B180" s="355"/>
      <c r="C180" s="355"/>
      <c r="D180" s="355"/>
      <c r="E180" s="355"/>
      <c r="F180" s="355"/>
      <c r="G180" s="355"/>
      <c r="H180" s="355"/>
      <c r="I180" s="356"/>
      <c r="J180" s="357"/>
      <c r="K180" s="357"/>
      <c r="L180" s="355"/>
      <c r="M180" s="355"/>
      <c r="N180" s="299"/>
      <c r="O180" s="340"/>
      <c r="P180" s="342"/>
      <c r="Q180" s="299"/>
    </row>
    <row r="181" spans="1:17" s="337" customFormat="1" ht="15">
      <c r="A181" s="299"/>
      <c r="B181" s="339" t="s">
        <v>283</v>
      </c>
      <c r="C181" s="299"/>
      <c r="D181" s="299"/>
      <c r="E181" s="299"/>
      <c r="F181" s="299"/>
      <c r="G181" s="299"/>
      <c r="H181" s="299"/>
      <c r="I181" s="299"/>
      <c r="J181" s="340"/>
      <c r="K181" s="341"/>
      <c r="L181" s="299"/>
      <c r="M181" s="299"/>
      <c r="N181" s="299"/>
      <c r="O181" s="340"/>
      <c r="P181" s="342"/>
      <c r="Q181" s="299"/>
    </row>
    <row r="182" spans="1:17" s="337" customFormat="1" ht="15">
      <c r="A182" s="299"/>
      <c r="B182" s="299"/>
      <c r="C182" s="299"/>
      <c r="D182" s="299"/>
      <c r="E182" s="299"/>
      <c r="F182" s="299"/>
      <c r="G182" s="299"/>
      <c r="H182" s="299"/>
      <c r="I182" s="299"/>
      <c r="J182" s="340"/>
      <c r="K182" s="341"/>
      <c r="L182" s="299"/>
      <c r="M182" s="299"/>
      <c r="N182" s="299"/>
      <c r="O182" s="340"/>
      <c r="P182" s="342"/>
      <c r="Q182" s="299"/>
    </row>
    <row r="183" spans="1:17" s="337" customFormat="1" ht="33">
      <c r="A183" s="299"/>
      <c r="B183" s="327" t="s">
        <v>30</v>
      </c>
      <c r="C183" s="327" t="s">
        <v>284</v>
      </c>
      <c r="D183" s="327" t="s">
        <v>32</v>
      </c>
      <c r="E183" s="327" t="s">
        <v>285</v>
      </c>
      <c r="F183" s="327" t="s">
        <v>149</v>
      </c>
      <c r="G183" s="327" t="s">
        <v>286</v>
      </c>
      <c r="H183" s="327" t="s">
        <v>150</v>
      </c>
      <c r="I183" s="327" t="s">
        <v>287</v>
      </c>
      <c r="J183" s="327" t="s">
        <v>288</v>
      </c>
      <c r="K183" s="327" t="s">
        <v>99</v>
      </c>
      <c r="L183" s="327" t="s">
        <v>289</v>
      </c>
      <c r="M183" s="327" t="s">
        <v>290</v>
      </c>
      <c r="N183" s="327" t="s">
        <v>100</v>
      </c>
      <c r="O183" s="327" t="s">
        <v>291</v>
      </c>
      <c r="P183" s="327" t="s">
        <v>292</v>
      </c>
      <c r="Q183" s="327" t="s">
        <v>137</v>
      </c>
    </row>
    <row r="184" spans="1:20" s="337" customFormat="1" ht="21" customHeight="1">
      <c r="A184" s="299"/>
      <c r="B184" s="358" t="s">
        <v>293</v>
      </c>
      <c r="C184" s="343" t="s">
        <v>280</v>
      </c>
      <c r="D184" s="301">
        <v>42072</v>
      </c>
      <c r="E184" s="290">
        <v>2500</v>
      </c>
      <c r="F184" s="301">
        <v>42213</v>
      </c>
      <c r="G184" s="301">
        <v>42303</v>
      </c>
      <c r="H184" s="301">
        <v>42303</v>
      </c>
      <c r="I184" s="292">
        <v>25000000</v>
      </c>
      <c r="J184" s="292">
        <v>3972.6</v>
      </c>
      <c r="K184" s="292">
        <v>1350684.93</v>
      </c>
      <c r="L184" s="344">
        <v>0</v>
      </c>
      <c r="M184" s="296">
        <v>10262</v>
      </c>
      <c r="N184" s="292">
        <v>27005684.93</v>
      </c>
      <c r="O184" s="71">
        <v>0.002173</v>
      </c>
      <c r="P184" s="335">
        <v>0.00225</v>
      </c>
      <c r="Q184" s="381" t="s">
        <v>294</v>
      </c>
      <c r="S184" s="345"/>
      <c r="T184" s="359"/>
    </row>
    <row r="185" spans="1:20" s="375" customFormat="1" ht="15">
      <c r="A185" s="299"/>
      <c r="B185" s="358" t="s">
        <v>293</v>
      </c>
      <c r="C185" s="343" t="s">
        <v>280</v>
      </c>
      <c r="D185" s="301">
        <v>42072</v>
      </c>
      <c r="E185" s="290">
        <v>5000</v>
      </c>
      <c r="F185" s="301">
        <v>42257</v>
      </c>
      <c r="G185" s="301">
        <v>42303</v>
      </c>
      <c r="H185" s="301">
        <v>42303</v>
      </c>
      <c r="I185" s="292">
        <v>50000000</v>
      </c>
      <c r="J185" s="292">
        <v>7945.21</v>
      </c>
      <c r="K185" s="292">
        <v>2701369.87</v>
      </c>
      <c r="L185" s="344">
        <v>0</v>
      </c>
      <c r="M185" s="296">
        <v>10262</v>
      </c>
      <c r="N185" s="292">
        <v>54011369.87</v>
      </c>
      <c r="O185" s="71">
        <v>0.004347</v>
      </c>
      <c r="P185" s="335">
        <v>0.004501</v>
      </c>
      <c r="Q185" s="381"/>
      <c r="S185" s="345"/>
      <c r="T185" s="359"/>
    </row>
    <row r="186" spans="1:17" s="337" customFormat="1" ht="15">
      <c r="A186" s="299"/>
      <c r="B186" s="346" t="s">
        <v>2</v>
      </c>
      <c r="C186" s="343"/>
      <c r="D186" s="347"/>
      <c r="E186" s="348"/>
      <c r="F186" s="347"/>
      <c r="G186" s="347"/>
      <c r="H186" s="347"/>
      <c r="I186" s="349"/>
      <c r="J186" s="349"/>
      <c r="K186" s="349"/>
      <c r="L186" s="350"/>
      <c r="M186" s="351"/>
      <c r="N186" s="352">
        <v>81017054.8</v>
      </c>
      <c r="O186" s="353">
        <v>0.00652</v>
      </c>
      <c r="P186" s="354">
        <v>0.006751</v>
      </c>
      <c r="Q186" s="349"/>
    </row>
    <row r="187" spans="1:17" ht="15">
      <c r="A187" s="276"/>
      <c r="B187" s="276"/>
      <c r="C187" s="276"/>
      <c r="D187" s="276"/>
      <c r="E187" s="276"/>
      <c r="F187" s="276"/>
      <c r="G187" s="276"/>
      <c r="H187" s="276"/>
      <c r="I187" s="279"/>
      <c r="J187" s="281"/>
      <c r="K187" s="281"/>
      <c r="L187" s="276"/>
      <c r="M187" s="276"/>
      <c r="N187" s="23"/>
      <c r="O187" s="23"/>
      <c r="P187" s="29"/>
      <c r="Q187" s="23"/>
    </row>
    <row r="188" spans="1:17" ht="15">
      <c r="A188" s="23"/>
      <c r="B188" s="93" t="s">
        <v>62</v>
      </c>
      <c r="C188" s="93"/>
      <c r="D188" s="93"/>
      <c r="E188" s="93"/>
      <c r="F188" s="93"/>
      <c r="G188" s="93"/>
      <c r="H188" s="93"/>
      <c r="I188" s="93"/>
      <c r="J188" s="93"/>
      <c r="K188" s="23"/>
      <c r="L188" s="23"/>
      <c r="M188" s="23"/>
      <c r="N188" s="101"/>
      <c r="O188" s="23"/>
      <c r="P188" s="29"/>
      <c r="Q188" s="23"/>
    </row>
    <row r="189" spans="1:17" ht="15">
      <c r="A189" s="23"/>
      <c r="B189" s="30"/>
      <c r="C189" s="30"/>
      <c r="D189" s="30"/>
      <c r="E189" s="30"/>
      <c r="F189" s="30"/>
      <c r="G189" s="30"/>
      <c r="H189" s="30"/>
      <c r="I189" s="30"/>
      <c r="J189" s="30"/>
      <c r="K189" s="23"/>
      <c r="L189" s="23"/>
      <c r="M189" s="23"/>
      <c r="N189" s="23"/>
      <c r="O189" s="23"/>
      <c r="P189" s="29"/>
      <c r="Q189" s="23"/>
    </row>
    <row r="190" spans="1:17" ht="33">
      <c r="A190" s="32"/>
      <c r="B190" s="69" t="s">
        <v>63</v>
      </c>
      <c r="C190" s="69" t="s">
        <v>64</v>
      </c>
      <c r="D190" s="70" t="s">
        <v>65</v>
      </c>
      <c r="E190" s="69" t="s">
        <v>66</v>
      </c>
      <c r="F190" s="69" t="s">
        <v>98</v>
      </c>
      <c r="G190" s="69" t="s">
        <v>99</v>
      </c>
      <c r="H190" s="69" t="s">
        <v>100</v>
      </c>
      <c r="I190" s="69" t="s">
        <v>79</v>
      </c>
      <c r="J190" s="69" t="s">
        <v>80</v>
      </c>
      <c r="K190" s="69" t="s">
        <v>137</v>
      </c>
      <c r="L190" s="32"/>
      <c r="M190" s="58"/>
      <c r="N190" s="32"/>
      <c r="O190" s="32"/>
      <c r="P190" s="53"/>
      <c r="Q190" s="32"/>
    </row>
    <row r="191" spans="1:22" ht="15.75" customHeight="1">
      <c r="A191" s="23"/>
      <c r="B191" s="300" t="s">
        <v>271</v>
      </c>
      <c r="C191" s="301">
        <v>42272</v>
      </c>
      <c r="D191" s="301">
        <v>42279</v>
      </c>
      <c r="E191" s="302">
        <v>20500000</v>
      </c>
      <c r="F191" s="302">
        <v>455.55</v>
      </c>
      <c r="G191" s="302">
        <v>2733.33</v>
      </c>
      <c r="H191" s="302">
        <v>20502733.33</v>
      </c>
      <c r="I191" s="71">
        <v>0.00165</v>
      </c>
      <c r="J191" s="72">
        <v>0.001709</v>
      </c>
      <c r="K191" s="376" t="s">
        <v>272</v>
      </c>
      <c r="L191" s="24"/>
      <c r="M191" s="58"/>
      <c r="N191" s="23"/>
      <c r="O191" s="58"/>
      <c r="P191" s="59"/>
      <c r="Q191" s="39"/>
      <c r="S191" s="252"/>
      <c r="T191" s="253"/>
      <c r="V191" s="274"/>
    </row>
    <row r="192" spans="1:22" s="337" customFormat="1" ht="15.75" customHeight="1">
      <c r="A192" s="23"/>
      <c r="B192" s="140" t="s">
        <v>269</v>
      </c>
      <c r="C192" s="301">
        <v>42275</v>
      </c>
      <c r="D192" s="301">
        <v>42282</v>
      </c>
      <c r="E192" s="302">
        <v>75000000</v>
      </c>
      <c r="F192" s="302">
        <v>2583.33</v>
      </c>
      <c r="G192" s="302">
        <v>7750</v>
      </c>
      <c r="H192" s="302">
        <v>75007750</v>
      </c>
      <c r="I192" s="71">
        <v>0.006037</v>
      </c>
      <c r="J192" s="72">
        <v>0.006251</v>
      </c>
      <c r="K192" s="376"/>
      <c r="L192" s="24"/>
      <c r="M192" s="58"/>
      <c r="N192" s="23"/>
      <c r="O192" s="58"/>
      <c r="P192" s="59"/>
      <c r="Q192" s="39"/>
      <c r="S192" s="252"/>
      <c r="T192" s="253"/>
      <c r="V192" s="274"/>
    </row>
    <row r="193" spans="1:22" s="337" customFormat="1" ht="15.75" customHeight="1">
      <c r="A193" s="23"/>
      <c r="B193" s="140" t="s">
        <v>271</v>
      </c>
      <c r="C193" s="301">
        <v>42277</v>
      </c>
      <c r="D193" s="301">
        <v>42278</v>
      </c>
      <c r="E193" s="302">
        <v>9954080.32</v>
      </c>
      <c r="F193" s="302">
        <v>326.27</v>
      </c>
      <c r="G193" s="302">
        <v>326.27</v>
      </c>
      <c r="H193" s="302">
        <v>9954406.59</v>
      </c>
      <c r="I193" s="71">
        <v>0.000801</v>
      </c>
      <c r="J193" s="72">
        <v>0.00083</v>
      </c>
      <c r="K193" s="376"/>
      <c r="L193" s="24"/>
      <c r="M193" s="58"/>
      <c r="N193" s="23"/>
      <c r="O193" s="58"/>
      <c r="P193" s="59"/>
      <c r="Q193" s="39"/>
      <c r="S193" s="252"/>
      <c r="T193" s="253"/>
      <c r="V193" s="274"/>
    </row>
    <row r="194" spans="1:22" s="337" customFormat="1" ht="15.75" customHeight="1">
      <c r="A194" s="23"/>
      <c r="B194" s="140" t="s">
        <v>271</v>
      </c>
      <c r="C194" s="301">
        <v>42277</v>
      </c>
      <c r="D194" s="301">
        <v>42278</v>
      </c>
      <c r="E194" s="302">
        <v>5215171.83</v>
      </c>
      <c r="F194" s="302">
        <v>214.4</v>
      </c>
      <c r="G194" s="302">
        <v>214.4</v>
      </c>
      <c r="H194" s="302">
        <v>5215386.23</v>
      </c>
      <c r="I194" s="71">
        <v>0.00042</v>
      </c>
      <c r="J194" s="72">
        <v>0.000435</v>
      </c>
      <c r="K194" s="376"/>
      <c r="L194" s="24"/>
      <c r="M194" s="58"/>
      <c r="N194" s="23"/>
      <c r="O194" s="58"/>
      <c r="P194" s="59"/>
      <c r="Q194" s="39"/>
      <c r="S194" s="252"/>
      <c r="T194" s="253"/>
      <c r="V194" s="274"/>
    </row>
    <row r="195" spans="1:22" ht="15" customHeight="1">
      <c r="A195" s="23"/>
      <c r="B195" s="140" t="s">
        <v>282</v>
      </c>
      <c r="C195" s="301">
        <v>42277</v>
      </c>
      <c r="D195" s="301">
        <v>42278</v>
      </c>
      <c r="E195" s="302">
        <v>11600000</v>
      </c>
      <c r="F195" s="302">
        <v>219.11</v>
      </c>
      <c r="G195" s="302">
        <v>219.11</v>
      </c>
      <c r="H195" s="302">
        <v>11600219.11</v>
      </c>
      <c r="I195" s="71">
        <v>0.000934</v>
      </c>
      <c r="J195" s="72">
        <v>0.000967</v>
      </c>
      <c r="K195" s="376"/>
      <c r="L195" s="24"/>
      <c r="M195" s="24"/>
      <c r="N195" s="23"/>
      <c r="O195" s="58"/>
      <c r="P195" s="60"/>
      <c r="Q195" s="39"/>
      <c r="S195" s="252"/>
      <c r="T195" s="253"/>
      <c r="U195" s="2"/>
      <c r="V195" s="274"/>
    </row>
    <row r="196" spans="1:22" ht="15">
      <c r="A196" s="23"/>
      <c r="B196" s="140" t="s">
        <v>275</v>
      </c>
      <c r="C196" s="301">
        <v>42277</v>
      </c>
      <c r="D196" s="301">
        <v>42278</v>
      </c>
      <c r="E196" s="302">
        <v>11600000</v>
      </c>
      <c r="F196" s="302">
        <v>322.22</v>
      </c>
      <c r="G196" s="302">
        <v>322.22</v>
      </c>
      <c r="H196" s="302">
        <v>11600322.22</v>
      </c>
      <c r="I196" s="71">
        <v>0.000934</v>
      </c>
      <c r="J196" s="72">
        <v>0.000967</v>
      </c>
      <c r="K196" s="376"/>
      <c r="L196" s="24"/>
      <c r="M196" s="24"/>
      <c r="N196" s="23"/>
      <c r="O196" s="58"/>
      <c r="P196" s="60"/>
      <c r="Q196" s="39"/>
      <c r="S196" s="252"/>
      <c r="T196" s="253"/>
      <c r="U196" s="2"/>
      <c r="V196" s="274"/>
    </row>
    <row r="197" spans="1:19" ht="15">
      <c r="A197" s="23"/>
      <c r="B197" s="254" t="s">
        <v>88</v>
      </c>
      <c r="C197" s="254"/>
      <c r="D197" s="254"/>
      <c r="E197" s="254"/>
      <c r="F197" s="254"/>
      <c r="G197" s="254"/>
      <c r="H197" s="141">
        <v>133880817.48</v>
      </c>
      <c r="I197" s="96">
        <v>0.010776</v>
      </c>
      <c r="J197" s="96">
        <v>0.011158999999999999</v>
      </c>
      <c r="K197" s="80"/>
      <c r="L197" s="23"/>
      <c r="M197" s="23"/>
      <c r="N197" s="23"/>
      <c r="O197" s="23"/>
      <c r="P197" s="29"/>
      <c r="Q197" s="100"/>
      <c r="R197" s="20"/>
      <c r="S197" s="249"/>
    </row>
    <row r="198" spans="1:17" ht="15">
      <c r="A198" s="23"/>
      <c r="B198" s="23"/>
      <c r="C198" s="23"/>
      <c r="D198" s="23"/>
      <c r="E198" s="23"/>
      <c r="F198" s="23"/>
      <c r="G198" s="23"/>
      <c r="H198" s="273"/>
      <c r="I198" s="45"/>
      <c r="J198" s="45"/>
      <c r="K198" s="23"/>
      <c r="L198" s="23"/>
      <c r="M198" s="23"/>
      <c r="N198" s="23"/>
      <c r="O198" s="23"/>
      <c r="P198" s="29"/>
      <c r="Q198" s="23"/>
    </row>
    <row r="199" spans="1:17" s="325" customFormat="1" ht="15">
      <c r="A199" s="276"/>
      <c r="B199" s="276"/>
      <c r="C199" s="276"/>
      <c r="D199" s="276"/>
      <c r="E199" s="276"/>
      <c r="F199" s="276"/>
      <c r="G199" s="276"/>
      <c r="H199" s="276"/>
      <c r="I199" s="284"/>
      <c r="J199" s="283"/>
      <c r="K199" s="283"/>
      <c r="L199" s="276"/>
      <c r="M199" s="276"/>
      <c r="N199" s="23"/>
      <c r="O199" s="52"/>
      <c r="P199" s="57"/>
      <c r="Q199" s="23"/>
    </row>
    <row r="200" spans="1:17" s="325" customFormat="1" ht="15">
      <c r="A200" s="276"/>
      <c r="B200" s="276"/>
      <c r="C200" s="276"/>
      <c r="D200" s="276"/>
      <c r="E200" s="276"/>
      <c r="F200" s="276"/>
      <c r="G200" s="276"/>
      <c r="H200" s="276"/>
      <c r="I200" s="284"/>
      <c r="J200" s="283"/>
      <c r="K200" s="283"/>
      <c r="L200" s="276"/>
      <c r="M200" s="276"/>
      <c r="N200" s="23"/>
      <c r="O200" s="52"/>
      <c r="P200" s="57"/>
      <c r="Q200" s="23"/>
    </row>
    <row r="201" spans="1:17" ht="15">
      <c r="A201" s="23"/>
      <c r="B201" s="93" t="s">
        <v>95</v>
      </c>
      <c r="C201" s="93"/>
      <c r="D201" s="93"/>
      <c r="E201" s="93"/>
      <c r="F201" s="23"/>
      <c r="G201" s="23"/>
      <c r="H201" s="23"/>
      <c r="I201" s="23"/>
      <c r="J201" s="24"/>
      <c r="K201" s="23"/>
      <c r="L201" s="23"/>
      <c r="M201" s="23"/>
      <c r="N201" s="23"/>
      <c r="O201" s="45"/>
      <c r="P201" s="29"/>
      <c r="Q201" s="23"/>
    </row>
    <row r="202" spans="1:17" ht="15">
      <c r="A202" s="23"/>
      <c r="B202" s="97"/>
      <c r="C202" s="326">
        <v>41639</v>
      </c>
      <c r="D202" s="326">
        <v>42004</v>
      </c>
      <c r="E202" s="326">
        <v>42277</v>
      </c>
      <c r="F202" s="23"/>
      <c r="G202" s="23"/>
      <c r="H202" s="23"/>
      <c r="I202" s="23"/>
      <c r="J202" s="24"/>
      <c r="K202" s="23"/>
      <c r="L202" s="23"/>
      <c r="M202" s="23"/>
      <c r="N202" s="23"/>
      <c r="O202" s="23"/>
      <c r="P202" s="29"/>
      <c r="Q202" s="23"/>
    </row>
    <row r="203" spans="1:17" ht="15">
      <c r="A203" s="23"/>
      <c r="B203" s="84" t="s">
        <v>96</v>
      </c>
      <c r="C203" s="292">
        <v>15013742081.74</v>
      </c>
      <c r="D203" s="292">
        <v>13236700614.130001</v>
      </c>
      <c r="E203" s="88">
        <v>12000265810.600002</v>
      </c>
      <c r="F203" s="23"/>
      <c r="G203" s="23"/>
      <c r="H203" s="23"/>
      <c r="I203" s="23"/>
      <c r="J203" s="24"/>
      <c r="K203" s="23"/>
      <c r="L203" s="23"/>
      <c r="M203" s="23"/>
      <c r="N203" s="23"/>
      <c r="O203" s="23"/>
      <c r="P203" s="29"/>
      <c r="Q203" s="23"/>
    </row>
    <row r="204" spans="1:17" ht="15">
      <c r="A204" s="23"/>
      <c r="B204" s="80" t="s">
        <v>97</v>
      </c>
      <c r="C204" s="303">
        <v>1.2436</v>
      </c>
      <c r="D204" s="303">
        <v>1.2125</v>
      </c>
      <c r="E204" s="152">
        <v>1.1342</v>
      </c>
      <c r="F204" s="23"/>
      <c r="G204" s="23"/>
      <c r="H204" s="23"/>
      <c r="I204" s="23"/>
      <c r="J204" s="24"/>
      <c r="K204" s="23"/>
      <c r="L204" s="23"/>
      <c r="M204" s="23"/>
      <c r="N204" s="23"/>
      <c r="O204" s="23"/>
      <c r="P204" s="29"/>
      <c r="Q204" s="23"/>
    </row>
    <row r="205" spans="1:17" ht="15">
      <c r="A205" s="23"/>
      <c r="B205" s="23"/>
      <c r="C205" s="23"/>
      <c r="D205" s="23"/>
      <c r="E205" s="23"/>
      <c r="F205" s="23"/>
      <c r="G205" s="23"/>
      <c r="H205" s="23"/>
      <c r="I205" s="23"/>
      <c r="J205" s="24"/>
      <c r="K205" s="23"/>
      <c r="L205" s="23"/>
      <c r="M205" s="23"/>
      <c r="N205" s="23"/>
      <c r="O205" s="23"/>
      <c r="P205" s="29"/>
      <c r="Q205" s="23"/>
    </row>
    <row r="206" spans="1:17" ht="15">
      <c r="A206" s="276"/>
      <c r="B206" s="276"/>
      <c r="C206" s="276"/>
      <c r="D206" s="276"/>
      <c r="E206" s="276"/>
      <c r="F206" s="276"/>
      <c r="G206" s="276"/>
      <c r="H206" s="276"/>
      <c r="I206" s="276"/>
      <c r="J206" s="373"/>
      <c r="K206" s="276"/>
      <c r="L206" s="276"/>
      <c r="M206" s="276"/>
      <c r="N206" s="276"/>
      <c r="O206" s="276"/>
      <c r="P206" s="372"/>
      <c r="Q206" s="276"/>
    </row>
    <row r="207" spans="1:17" ht="33" customHeight="1">
      <c r="A207" s="276"/>
      <c r="B207" s="377" t="s">
        <v>270</v>
      </c>
      <c r="C207" s="377"/>
      <c r="D207" s="377"/>
      <c r="E207" s="377"/>
      <c r="F207" s="276"/>
      <c r="G207" s="276"/>
      <c r="H207" s="371" t="s">
        <v>260</v>
      </c>
      <c r="I207" s="370"/>
      <c r="J207" s="369"/>
      <c r="K207" s="276"/>
      <c r="L207" s="276"/>
      <c r="M207" s="276"/>
      <c r="N207" s="276"/>
      <c r="O207" s="276"/>
      <c r="P207" s="372"/>
      <c r="Q207" s="276"/>
    </row>
    <row r="208" spans="1:17" ht="15.75">
      <c r="A208" s="276"/>
      <c r="B208" s="278"/>
      <c r="C208" s="278"/>
      <c r="D208" s="278"/>
      <c r="E208" s="278"/>
      <c r="F208" s="276"/>
      <c r="G208" s="276"/>
      <c r="H208" s="371"/>
      <c r="I208" s="370"/>
      <c r="J208" s="369"/>
      <c r="K208" s="276"/>
      <c r="L208" s="276"/>
      <c r="M208" s="276"/>
      <c r="N208" s="276"/>
      <c r="O208" s="276"/>
      <c r="P208" s="372"/>
      <c r="Q208" s="276"/>
    </row>
    <row r="209" spans="1:17" ht="15.75">
      <c r="A209" s="276"/>
      <c r="B209" s="371" t="s">
        <v>307</v>
      </c>
      <c r="C209" s="355"/>
      <c r="D209" s="355"/>
      <c r="E209" s="355"/>
      <c r="F209" s="355"/>
      <c r="G209" s="355"/>
      <c r="H209" s="371" t="s">
        <v>263</v>
      </c>
      <c r="I209" s="368"/>
      <c r="J209" s="371"/>
      <c r="K209" s="276"/>
      <c r="L209" s="276"/>
      <c r="M209" s="276"/>
      <c r="N209" s="276"/>
      <c r="O209" s="276"/>
      <c r="P209" s="372"/>
      <c r="Q209" s="276"/>
    </row>
    <row r="210" spans="1:17" ht="15.75">
      <c r="A210" s="276"/>
      <c r="B210" s="371" t="s">
        <v>308</v>
      </c>
      <c r="C210" s="355"/>
      <c r="D210" s="355"/>
      <c r="E210" s="355"/>
      <c r="F210" s="355"/>
      <c r="G210" s="355"/>
      <c r="H210" s="371" t="s">
        <v>264</v>
      </c>
      <c r="I210" s="368"/>
      <c r="J210" s="371"/>
      <c r="K210" s="276"/>
      <c r="L210" s="276"/>
      <c r="M210" s="276"/>
      <c r="N210" s="276"/>
      <c r="O210" s="276"/>
      <c r="P210" s="372"/>
      <c r="Q210" s="276"/>
    </row>
    <row r="211" spans="1:17" ht="15.75">
      <c r="A211" s="276"/>
      <c r="B211" s="367" t="s">
        <v>35</v>
      </c>
      <c r="C211" s="355"/>
      <c r="D211" s="355"/>
      <c r="E211" s="355"/>
      <c r="F211" s="355"/>
      <c r="G211" s="355"/>
      <c r="H211" s="367" t="s">
        <v>36</v>
      </c>
      <c r="I211" s="368"/>
      <c r="J211" s="367"/>
      <c r="K211" s="276"/>
      <c r="L211" s="276"/>
      <c r="M211" s="276"/>
      <c r="N211" s="276"/>
      <c r="O211" s="276"/>
      <c r="P211" s="372"/>
      <c r="Q211" s="276"/>
    </row>
    <row r="212" spans="1:17" ht="15.75">
      <c r="A212" s="276"/>
      <c r="B212" s="367"/>
      <c r="C212" s="355"/>
      <c r="D212" s="355"/>
      <c r="E212" s="355"/>
      <c r="F212" s="355"/>
      <c r="G212" s="355"/>
      <c r="H212" s="367"/>
      <c r="I212" s="368"/>
      <c r="J212" s="366"/>
      <c r="K212" s="276"/>
      <c r="L212" s="276"/>
      <c r="M212" s="276"/>
      <c r="N212" s="276"/>
      <c r="O212" s="276"/>
      <c r="P212" s="372"/>
      <c r="Q212" s="276"/>
    </row>
    <row r="213" spans="1:17" ht="15.75">
      <c r="A213" s="374"/>
      <c r="B213" s="371" t="s">
        <v>37</v>
      </c>
      <c r="C213" s="355"/>
      <c r="D213" s="355"/>
      <c r="E213" s="355"/>
      <c r="F213" s="355"/>
      <c r="G213" s="355"/>
      <c r="H213" s="371" t="s">
        <v>261</v>
      </c>
      <c r="I213" s="368"/>
      <c r="J213" s="366"/>
      <c r="K213" s="374"/>
      <c r="L213" s="374"/>
      <c r="M213" s="374"/>
      <c r="N213" s="374"/>
      <c r="O213" s="374"/>
      <c r="P213" s="374"/>
      <c r="Q213" s="374"/>
    </row>
    <row r="214" spans="1:17" ht="15.75">
      <c r="A214" s="374"/>
      <c r="B214" s="371" t="s">
        <v>38</v>
      </c>
      <c r="C214" s="355"/>
      <c r="D214" s="355"/>
      <c r="E214" s="355"/>
      <c r="F214" s="355"/>
      <c r="G214" s="355"/>
      <c r="H214" s="371" t="s">
        <v>262</v>
      </c>
      <c r="I214" s="368"/>
      <c r="J214" s="366"/>
      <c r="K214" s="374"/>
      <c r="L214" s="374"/>
      <c r="M214" s="374"/>
      <c r="N214" s="374"/>
      <c r="O214" s="374"/>
      <c r="P214" s="374"/>
      <c r="Q214" s="374"/>
    </row>
    <row r="215" spans="1:17" ht="15.75">
      <c r="A215" s="374"/>
      <c r="B215" s="367" t="s">
        <v>35</v>
      </c>
      <c r="C215" s="355"/>
      <c r="D215" s="355"/>
      <c r="E215" s="355"/>
      <c r="F215" s="355"/>
      <c r="G215" s="355"/>
      <c r="H215" s="367" t="s">
        <v>36</v>
      </c>
      <c r="I215" s="355"/>
      <c r="J215" s="355"/>
      <c r="K215" s="374"/>
      <c r="L215" s="374"/>
      <c r="M215" s="374"/>
      <c r="N215" s="374"/>
      <c r="O215" s="374"/>
      <c r="P215" s="374"/>
      <c r="Q215" s="374"/>
    </row>
    <row r="216" spans="1:17" ht="15">
      <c r="A216" s="374"/>
      <c r="B216" s="374"/>
      <c r="C216" s="374"/>
      <c r="D216" s="374"/>
      <c r="E216" s="374"/>
      <c r="F216" s="374"/>
      <c r="G216" s="374"/>
      <c r="H216" s="374"/>
      <c r="I216" s="374"/>
      <c r="J216" s="374"/>
      <c r="K216" s="374"/>
      <c r="L216" s="374"/>
      <c r="M216" s="374"/>
      <c r="N216" s="374"/>
      <c r="O216" s="374"/>
      <c r="P216" s="374"/>
      <c r="Q216" s="374"/>
    </row>
    <row r="217" spans="1:17" ht="15">
      <c r="A217" s="374"/>
      <c r="B217" s="374"/>
      <c r="C217" s="374"/>
      <c r="D217" s="374"/>
      <c r="E217" s="374"/>
      <c r="F217" s="374"/>
      <c r="G217" s="374"/>
      <c r="H217" s="374"/>
      <c r="I217" s="374"/>
      <c r="J217" s="374"/>
      <c r="K217" s="374"/>
      <c r="L217" s="374"/>
      <c r="M217" s="374"/>
      <c r="N217" s="374"/>
      <c r="O217" s="374"/>
      <c r="P217" s="374"/>
      <c r="Q217" s="374"/>
    </row>
  </sheetData>
  <sheetProtection/>
  <mergeCells count="6">
    <mergeCell ref="K191:K196"/>
    <mergeCell ref="B207:E207"/>
    <mergeCell ref="G9:J9"/>
    <mergeCell ref="C9:F9"/>
    <mergeCell ref="M176:M177"/>
    <mergeCell ref="Q184:Q185"/>
  </mergeCells>
  <printOptions/>
  <pageMargins left="0.27" right="0.2" top="0.27" bottom="0.27" header="0.17" footer="0.17"/>
  <pageSetup horizontalDpi="600" verticalDpi="600" orientation="landscape" paperSize="9" scale="5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105" t="s">
        <v>171</v>
      </c>
      <c r="B1" s="106"/>
      <c r="C1" s="106"/>
      <c r="D1" s="106"/>
      <c r="E1" s="106"/>
      <c r="F1" s="106"/>
      <c r="G1" s="106"/>
      <c r="H1" s="106"/>
      <c r="I1" s="107"/>
    </row>
    <row r="2" spans="1:9" ht="15">
      <c r="A2" s="108"/>
      <c r="B2" s="102"/>
      <c r="C2" s="102"/>
      <c r="D2" s="102"/>
      <c r="E2" s="102"/>
      <c r="F2" s="102"/>
      <c r="G2" s="102"/>
      <c r="H2" s="102"/>
      <c r="I2" s="109"/>
    </row>
    <row r="3" spans="1:9" ht="15">
      <c r="A3" s="110" t="s">
        <v>154</v>
      </c>
      <c r="B3" s="102"/>
      <c r="C3" s="102"/>
      <c r="D3" s="102"/>
      <c r="E3" s="102"/>
      <c r="F3" s="102"/>
      <c r="G3" s="102"/>
      <c r="H3" s="102"/>
      <c r="I3" s="109"/>
    </row>
    <row r="4" spans="1:9" ht="15">
      <c r="A4" s="110"/>
      <c r="B4" s="102"/>
      <c r="C4" s="102"/>
      <c r="D4" s="102"/>
      <c r="E4" s="102"/>
      <c r="F4" s="102"/>
      <c r="G4" s="102"/>
      <c r="H4" s="102"/>
      <c r="I4" s="109"/>
    </row>
    <row r="5" spans="1:9" ht="15">
      <c r="A5" s="110"/>
      <c r="B5" s="102"/>
      <c r="C5" s="102"/>
      <c r="D5" s="102"/>
      <c r="E5" s="102"/>
      <c r="F5" s="102"/>
      <c r="G5" s="102"/>
      <c r="H5" s="102"/>
      <c r="I5" s="109"/>
    </row>
    <row r="6" spans="1:9" ht="15">
      <c r="A6" s="110"/>
      <c r="B6" s="102"/>
      <c r="C6" s="102"/>
      <c r="D6" s="102"/>
      <c r="E6" s="102"/>
      <c r="F6" s="102"/>
      <c r="G6" s="102"/>
      <c r="H6" s="102"/>
      <c r="I6" s="109"/>
    </row>
    <row r="7" spans="1:9" ht="15">
      <c r="A7" s="108"/>
      <c r="B7" s="102"/>
      <c r="C7" s="102"/>
      <c r="D7" s="102"/>
      <c r="E7" s="102"/>
      <c r="F7" s="102"/>
      <c r="G7" s="102"/>
      <c r="H7" s="102"/>
      <c r="I7" s="109"/>
    </row>
    <row r="8" spans="1:9" ht="15">
      <c r="A8" s="108"/>
      <c r="B8" s="102"/>
      <c r="C8" s="102"/>
      <c r="D8" s="102"/>
      <c r="E8" s="102"/>
      <c r="F8" s="102"/>
      <c r="G8" s="102"/>
      <c r="H8" s="102"/>
      <c r="I8" s="109"/>
    </row>
    <row r="9" spans="1:9" ht="15">
      <c r="A9" s="108"/>
      <c r="B9" s="102"/>
      <c r="C9" s="102"/>
      <c r="D9" s="102"/>
      <c r="E9" s="102"/>
      <c r="F9" s="102"/>
      <c r="G9" s="102"/>
      <c r="H9" s="111" t="s">
        <v>111</v>
      </c>
      <c r="I9" s="109"/>
    </row>
    <row r="10" spans="1:14" ht="56.25">
      <c r="A10" s="112" t="s">
        <v>155</v>
      </c>
      <c r="B10" s="113" t="s">
        <v>156</v>
      </c>
      <c r="C10" s="113" t="s">
        <v>165</v>
      </c>
      <c r="D10" s="113" t="s">
        <v>162</v>
      </c>
      <c r="E10" s="113" t="s">
        <v>166</v>
      </c>
      <c r="F10" s="113" t="s">
        <v>163</v>
      </c>
      <c r="G10" s="114"/>
      <c r="H10" s="115" t="s">
        <v>157</v>
      </c>
      <c r="I10" s="109"/>
      <c r="M10" s="18" t="s">
        <v>173</v>
      </c>
      <c r="N10" s="18" t="s">
        <v>103</v>
      </c>
    </row>
    <row r="11" spans="1:14" ht="15">
      <c r="A11" s="120" t="s">
        <v>50</v>
      </c>
      <c r="B11" s="116" t="s">
        <v>53</v>
      </c>
      <c r="C11" s="117">
        <v>23716660</v>
      </c>
      <c r="D11" s="117">
        <v>400806.42</v>
      </c>
      <c r="E11" s="118">
        <f>C11-E37</f>
        <v>22139248</v>
      </c>
      <c r="F11" s="117">
        <v>374148.47</v>
      </c>
      <c r="G11" s="114"/>
      <c r="H11" s="119">
        <f>F11-D11</f>
        <v>-26657.95000000001</v>
      </c>
      <c r="I11" s="109"/>
      <c r="K11" s="18" t="s">
        <v>167</v>
      </c>
      <c r="M11" s="139">
        <v>26657.933223815373</v>
      </c>
      <c r="N11" s="139">
        <f>M11+H11</f>
        <v>-0.01677618463872932</v>
      </c>
    </row>
    <row r="12" spans="1:14" ht="15">
      <c r="A12" s="120" t="s">
        <v>39</v>
      </c>
      <c r="B12" s="116" t="s">
        <v>53</v>
      </c>
      <c r="C12" s="117">
        <v>3074903674</v>
      </c>
      <c r="D12" s="117">
        <v>368988212.14</v>
      </c>
      <c r="E12" s="118">
        <f>C12-E38</f>
        <v>2884903674</v>
      </c>
      <c r="F12" s="117">
        <v>346188304.94</v>
      </c>
      <c r="G12" s="114"/>
      <c r="H12" s="119">
        <f>F12-D12</f>
        <v>-22799907.199999988</v>
      </c>
      <c r="I12" s="109"/>
      <c r="K12" s="18" t="s">
        <v>168</v>
      </c>
      <c r="M12" s="139">
        <v>22799998.085601147</v>
      </c>
      <c r="N12" s="139">
        <f aca="true" t="shared" si="0" ref="N12:N20">M12+H12</f>
        <v>90.88560115918517</v>
      </c>
    </row>
    <row r="13" spans="1:14" ht="15">
      <c r="A13" s="16" t="s">
        <v>14</v>
      </c>
      <c r="B13" s="116" t="s">
        <v>53</v>
      </c>
      <c r="C13" s="15">
        <f>34416815</f>
        <v>34416815</v>
      </c>
      <c r="D13" s="117">
        <v>6883359.96</v>
      </c>
      <c r="E13" s="118">
        <f>C13-E33</f>
        <v>31053446.23</v>
      </c>
      <c r="F13" s="117">
        <v>6210687.79</v>
      </c>
      <c r="G13" s="114"/>
      <c r="H13" s="119">
        <f aca="true" t="shared" si="1" ref="H13:H20">F13-D13</f>
        <v>-672672.1699999999</v>
      </c>
      <c r="I13" s="109"/>
      <c r="L13" s="148"/>
      <c r="M13" s="139">
        <v>672673.7539990032</v>
      </c>
      <c r="N13" s="139">
        <f t="shared" si="0"/>
        <v>1.5839990032836795</v>
      </c>
    </row>
    <row r="14" spans="1:14" ht="15">
      <c r="A14" s="16" t="s">
        <v>106</v>
      </c>
      <c r="B14" s="116" t="s">
        <v>53</v>
      </c>
      <c r="C14" s="15">
        <f>358802894</f>
        <v>358802894</v>
      </c>
      <c r="D14" s="117">
        <v>71760326.68</v>
      </c>
      <c r="E14" s="118">
        <f>C14-E34</f>
        <v>332025034</v>
      </c>
      <c r="F14" s="117">
        <v>66404813.31</v>
      </c>
      <c r="G14" s="114"/>
      <c r="H14" s="119">
        <f t="shared" si="1"/>
        <v>-5355513.370000005</v>
      </c>
      <c r="I14" s="109"/>
      <c r="L14" s="148"/>
      <c r="M14" s="139">
        <v>5355571.19</v>
      </c>
      <c r="N14" s="139">
        <f t="shared" si="0"/>
        <v>57.81999999564141</v>
      </c>
    </row>
    <row r="15" spans="1:14" ht="15">
      <c r="A15" s="16" t="s">
        <v>107</v>
      </c>
      <c r="B15" s="116" t="s">
        <v>53</v>
      </c>
      <c r="C15" s="15">
        <f>85376021</f>
        <v>85376021</v>
      </c>
      <c r="D15" s="117">
        <v>17075191.68</v>
      </c>
      <c r="E15" s="118">
        <f>C15-E35</f>
        <v>81092663</v>
      </c>
      <c r="F15" s="117">
        <v>16218526.91</v>
      </c>
      <c r="G15" s="114"/>
      <c r="H15" s="119">
        <f t="shared" si="1"/>
        <v>-856664.7699999996</v>
      </c>
      <c r="I15" s="109"/>
      <c r="L15" s="148"/>
      <c r="M15" s="139">
        <v>856671.6</v>
      </c>
      <c r="N15" s="139">
        <f t="shared" si="0"/>
        <v>6.830000000423752</v>
      </c>
    </row>
    <row r="16" spans="1:14" ht="15">
      <c r="A16" s="16" t="s">
        <v>108</v>
      </c>
      <c r="B16" s="116" t="s">
        <v>53</v>
      </c>
      <c r="C16" s="15">
        <f>20069044</f>
        <v>20069044</v>
      </c>
      <c r="D16" s="117">
        <v>4013807.71</v>
      </c>
      <c r="E16" s="118">
        <f>C16-E36</f>
        <v>17702792</v>
      </c>
      <c r="F16" s="117">
        <v>3540556.74</v>
      </c>
      <c r="G16" s="114"/>
      <c r="H16" s="119">
        <f t="shared" si="1"/>
        <v>-473250.96999999974</v>
      </c>
      <c r="I16" s="109"/>
      <c r="L16" s="148"/>
      <c r="M16" s="139">
        <v>473250.4</v>
      </c>
      <c r="N16" s="139">
        <f t="shared" si="0"/>
        <v>-0.5699999997159466</v>
      </c>
    </row>
    <row r="17" spans="1:14" ht="15">
      <c r="A17" s="16" t="s">
        <v>76</v>
      </c>
      <c r="B17" s="116" t="s">
        <v>53</v>
      </c>
      <c r="C17" s="15">
        <f>1336775723</f>
        <v>1336775723</v>
      </c>
      <c r="D17" s="117">
        <v>294090117.51</v>
      </c>
      <c r="E17" s="118">
        <f>C17-E39</f>
        <v>1263111041</v>
      </c>
      <c r="F17" s="117">
        <v>277883746.97</v>
      </c>
      <c r="G17" s="114"/>
      <c r="H17" s="119">
        <f t="shared" si="1"/>
        <v>-16206370.539999962</v>
      </c>
      <c r="I17" s="109"/>
      <c r="L17" s="148"/>
      <c r="M17" s="139">
        <v>16206228.501773193</v>
      </c>
      <c r="N17" s="139">
        <f t="shared" si="0"/>
        <v>-142.03822676837444</v>
      </c>
    </row>
    <row r="18" spans="1:14" ht="15">
      <c r="A18" s="16" t="s">
        <v>127</v>
      </c>
      <c r="B18" s="116" t="s">
        <v>53</v>
      </c>
      <c r="C18" s="15">
        <f>9981983703</f>
        <v>9981983703</v>
      </c>
      <c r="D18" s="117">
        <v>1496587918.14</v>
      </c>
      <c r="E18" s="118">
        <f>C18-E40</f>
        <v>8921869753</v>
      </c>
      <c r="F18" s="117">
        <v>1337646282.47</v>
      </c>
      <c r="G18" s="114"/>
      <c r="H18" s="119">
        <f t="shared" si="1"/>
        <v>-158941635.67000008</v>
      </c>
      <c r="I18" s="109"/>
      <c r="L18" s="148"/>
      <c r="M18" s="139">
        <v>158941740.88613722</v>
      </c>
      <c r="N18" s="139">
        <f t="shared" si="0"/>
        <v>105.2161371409893</v>
      </c>
    </row>
    <row r="19" spans="1:14" ht="15">
      <c r="A19" s="120" t="s">
        <v>128</v>
      </c>
      <c r="B19" s="116" t="s">
        <v>53</v>
      </c>
      <c r="C19" s="17">
        <f>236014684</f>
        <v>236014684</v>
      </c>
      <c r="D19" s="117">
        <v>115647035.55</v>
      </c>
      <c r="E19" s="17">
        <f>236014684-18974782</f>
        <v>217039902</v>
      </c>
      <c r="F19" s="117">
        <v>106349362.03</v>
      </c>
      <c r="G19" s="114"/>
      <c r="H19" s="119">
        <f t="shared" si="1"/>
        <v>-9297673.519999996</v>
      </c>
      <c r="I19" s="109"/>
      <c r="M19" s="139">
        <v>9297642.76</v>
      </c>
      <c r="N19" s="139">
        <f t="shared" si="0"/>
        <v>-30.759999996051192</v>
      </c>
    </row>
    <row r="20" spans="1:14" ht="15">
      <c r="A20" s="16" t="s">
        <v>15</v>
      </c>
      <c r="B20" s="133" t="s">
        <v>1</v>
      </c>
      <c r="C20" s="17">
        <f>9564250</f>
        <v>9564250</v>
      </c>
      <c r="D20" s="117">
        <v>6876323.08</v>
      </c>
      <c r="E20" s="118">
        <f>C20-E32</f>
        <v>9530323</v>
      </c>
      <c r="F20" s="117">
        <v>6851931.33</v>
      </c>
      <c r="G20" s="114"/>
      <c r="H20" s="119">
        <f t="shared" si="1"/>
        <v>-24391.75</v>
      </c>
      <c r="I20" s="109"/>
      <c r="L20" s="148"/>
      <c r="M20" s="139">
        <v>24391.751699999997</v>
      </c>
      <c r="N20" s="139">
        <f t="shared" si="0"/>
        <v>0.0016999999970721547</v>
      </c>
    </row>
    <row r="21" spans="1:9" ht="15">
      <c r="A21" s="121" t="s">
        <v>88</v>
      </c>
      <c r="B21" s="122"/>
      <c r="C21" s="123">
        <f>SUM(C11:C20)</f>
        <v>15161623468</v>
      </c>
      <c r="D21" s="123">
        <f>SUM(D11:D20)</f>
        <v>2382323098.87</v>
      </c>
      <c r="E21" s="123">
        <f>SUM(E11:E20)</f>
        <v>13780467876.23</v>
      </c>
      <c r="F21" s="123">
        <f>SUM(F11:F20)</f>
        <v>2167668360.96</v>
      </c>
      <c r="G21" s="114"/>
      <c r="H21" s="124">
        <f>SUM(H11:H20)</f>
        <v>-214654737.91000003</v>
      </c>
      <c r="I21" s="109"/>
    </row>
    <row r="22" spans="1:9" ht="15">
      <c r="A22" s="108"/>
      <c r="B22" s="102"/>
      <c r="C22" s="102"/>
      <c r="D22" s="102"/>
      <c r="E22" s="102"/>
      <c r="F22" s="102"/>
      <c r="G22" s="102"/>
      <c r="H22" s="102"/>
      <c r="I22" s="109"/>
    </row>
    <row r="23" spans="1:9" ht="15">
      <c r="A23" s="108"/>
      <c r="B23" s="102"/>
      <c r="C23" s="102"/>
      <c r="D23" s="102"/>
      <c r="E23" s="102"/>
      <c r="F23" s="102"/>
      <c r="G23" s="102"/>
      <c r="H23" s="138" t="e">
        <f>H21/#REF!</f>
        <v>#REF!</v>
      </c>
      <c r="I23" s="109"/>
    </row>
    <row r="24" spans="1:9" ht="15">
      <c r="A24" s="125"/>
      <c r="B24" s="126"/>
      <c r="C24" s="127"/>
      <c r="D24" s="127"/>
      <c r="E24" s="127"/>
      <c r="F24" s="127"/>
      <c r="G24" s="127"/>
      <c r="H24" s="127"/>
      <c r="I24" s="128"/>
    </row>
    <row r="28" spans="1:11" ht="15">
      <c r="A28" s="129"/>
      <c r="B28" s="129"/>
      <c r="C28" s="129"/>
      <c r="D28" s="129"/>
      <c r="E28" s="129"/>
      <c r="K28" s="139"/>
    </row>
    <row r="29" spans="1:11" ht="15">
      <c r="A29" s="130" t="s">
        <v>175</v>
      </c>
      <c r="B29" s="129"/>
      <c r="C29" s="129"/>
      <c r="D29" s="129"/>
      <c r="E29" s="129"/>
      <c r="K29" s="139"/>
    </row>
    <row r="30" spans="1:11" ht="15">
      <c r="A30" s="129"/>
      <c r="B30" s="129"/>
      <c r="C30" s="129"/>
      <c r="D30" s="129"/>
      <c r="E30" s="129"/>
      <c r="K30" s="139"/>
    </row>
    <row r="31" spans="1:5" ht="56.25">
      <c r="A31" s="131" t="s">
        <v>155</v>
      </c>
      <c r="B31" s="131" t="s">
        <v>170</v>
      </c>
      <c r="C31" s="132" t="s">
        <v>158</v>
      </c>
      <c r="D31" s="132" t="s">
        <v>159</v>
      </c>
      <c r="E31" s="132" t="s">
        <v>160</v>
      </c>
    </row>
    <row r="32" spans="1:5" ht="15">
      <c r="A32" s="136" t="s">
        <v>15</v>
      </c>
      <c r="B32" s="133" t="s">
        <v>1</v>
      </c>
      <c r="C32" s="135">
        <v>24391.751699999997</v>
      </c>
      <c r="D32" s="135">
        <v>24391.751699999997</v>
      </c>
      <c r="E32" s="134">
        <v>33927</v>
      </c>
    </row>
    <row r="33" spans="1:5" ht="15">
      <c r="A33" s="136" t="s">
        <v>14</v>
      </c>
      <c r="B33" s="133" t="s">
        <v>53</v>
      </c>
      <c r="C33" s="135">
        <v>672673.7539990032</v>
      </c>
      <c r="D33" s="135">
        <v>672673.7539990032</v>
      </c>
      <c r="E33" s="134">
        <v>3363368.77</v>
      </c>
    </row>
    <row r="34" spans="1:5" ht="15">
      <c r="A34" s="136" t="s">
        <v>106</v>
      </c>
      <c r="B34" s="133" t="s">
        <v>53</v>
      </c>
      <c r="C34" s="135">
        <v>5355571.19</v>
      </c>
      <c r="D34" s="135">
        <v>5355571.19</v>
      </c>
      <c r="E34" s="134">
        <v>26777860</v>
      </c>
    </row>
    <row r="35" spans="1:5" ht="15">
      <c r="A35" s="136" t="s">
        <v>107</v>
      </c>
      <c r="B35" s="133" t="s">
        <v>53</v>
      </c>
      <c r="C35" s="135">
        <v>856671.6</v>
      </c>
      <c r="D35" s="135">
        <v>856671.6</v>
      </c>
      <c r="E35" s="134">
        <v>4283358</v>
      </c>
    </row>
    <row r="36" spans="1:5" ht="15">
      <c r="A36" s="136" t="s">
        <v>108</v>
      </c>
      <c r="B36" s="133" t="s">
        <v>53</v>
      </c>
      <c r="C36" s="135">
        <v>473250.4</v>
      </c>
      <c r="D36" s="135">
        <v>473250.4</v>
      </c>
      <c r="E36" s="134">
        <v>2366252</v>
      </c>
    </row>
    <row r="37" spans="1:10" ht="15">
      <c r="A37" s="136" t="s">
        <v>50</v>
      </c>
      <c r="B37" s="133" t="s">
        <v>53</v>
      </c>
      <c r="C37" s="134">
        <v>26657.933223815373</v>
      </c>
      <c r="D37" s="135">
        <v>22392.663908004914</v>
      </c>
      <c r="E37" s="135">
        <v>1577412</v>
      </c>
      <c r="J37" s="18" t="s">
        <v>177</v>
      </c>
    </row>
    <row r="38" spans="1:10" ht="15">
      <c r="A38" s="136" t="s">
        <v>39</v>
      </c>
      <c r="B38" s="133" t="s">
        <v>53</v>
      </c>
      <c r="C38" s="135">
        <v>22799998.085601147</v>
      </c>
      <c r="D38" s="135">
        <v>22799998.085601147</v>
      </c>
      <c r="E38" s="134">
        <v>190000000</v>
      </c>
      <c r="J38" s="18" t="s">
        <v>177</v>
      </c>
    </row>
    <row r="39" spans="1:5" ht="15">
      <c r="A39" s="136" t="s">
        <v>76</v>
      </c>
      <c r="B39" s="133" t="s">
        <v>53</v>
      </c>
      <c r="C39" s="134">
        <v>16206228.501773193</v>
      </c>
      <c r="D39" s="135">
        <v>16206228.501773193</v>
      </c>
      <c r="E39" s="135">
        <v>73664682</v>
      </c>
    </row>
    <row r="40" spans="1:5" ht="15">
      <c r="A40" s="136" t="s">
        <v>127</v>
      </c>
      <c r="B40" s="133" t="s">
        <v>53</v>
      </c>
      <c r="C40" s="134">
        <v>158941740.88613722</v>
      </c>
      <c r="D40" s="135">
        <v>158941740.88613722</v>
      </c>
      <c r="E40" s="135">
        <v>1060113950</v>
      </c>
    </row>
    <row r="41" spans="1:6" ht="15">
      <c r="A41" s="136" t="s">
        <v>110</v>
      </c>
      <c r="B41" s="133" t="s">
        <v>53</v>
      </c>
      <c r="C41" s="135">
        <v>9135228.4</v>
      </c>
      <c r="D41" s="135">
        <v>9135228.4</v>
      </c>
      <c r="E41" s="135">
        <v>45676142.0006</v>
      </c>
      <c r="F41" s="137" t="s">
        <v>161</v>
      </c>
    </row>
    <row r="42" spans="1:6" ht="15">
      <c r="A42" s="136" t="s">
        <v>109</v>
      </c>
      <c r="B42" s="133" t="s">
        <v>53</v>
      </c>
      <c r="C42" s="135">
        <v>227763.94</v>
      </c>
      <c r="D42" s="135">
        <v>227763.94</v>
      </c>
      <c r="E42" s="134">
        <v>1138809</v>
      </c>
      <c r="F42" s="149" t="s">
        <v>172</v>
      </c>
    </row>
    <row r="43" spans="1:6" ht="15">
      <c r="A43" s="136" t="s">
        <v>58</v>
      </c>
      <c r="B43" s="133" t="s">
        <v>53</v>
      </c>
      <c r="C43" s="134">
        <v>12313834.22</v>
      </c>
      <c r="D43" s="135">
        <v>10343620.74</v>
      </c>
      <c r="E43" s="135">
        <v>57170665.4753</v>
      </c>
      <c r="F43" s="137" t="s">
        <v>161</v>
      </c>
    </row>
    <row r="44" spans="1:10" ht="15">
      <c r="A44" s="136" t="s">
        <v>101</v>
      </c>
      <c r="B44" s="133" t="s">
        <v>53</v>
      </c>
      <c r="C44" s="134">
        <v>2771340.97</v>
      </c>
      <c r="D44" s="135">
        <v>2327926.42</v>
      </c>
      <c r="E44" s="135">
        <v>28490597.9961</v>
      </c>
      <c r="F44" s="137" t="s">
        <v>161</v>
      </c>
      <c r="J44" s="18" t="s">
        <v>177</v>
      </c>
    </row>
    <row r="45" spans="1:6" ht="15">
      <c r="A45" s="136" t="s">
        <v>5</v>
      </c>
      <c r="B45" s="133" t="s">
        <v>53</v>
      </c>
      <c r="C45" s="134">
        <v>9260588.87</v>
      </c>
      <c r="D45" s="135">
        <v>7778894.65</v>
      </c>
      <c r="E45" s="135">
        <v>42093533.9999</v>
      </c>
      <c r="F45" s="149" t="s">
        <v>172</v>
      </c>
    </row>
    <row r="46" spans="1:6" ht="15">
      <c r="A46" s="136" t="s">
        <v>128</v>
      </c>
      <c r="B46" s="133" t="s">
        <v>53</v>
      </c>
      <c r="C46" s="134">
        <v>9297642.76</v>
      </c>
      <c r="D46" s="134">
        <v>9297642.76</v>
      </c>
      <c r="E46" s="135">
        <f>18974782</f>
        <v>18974782</v>
      </c>
      <c r="F46" s="149"/>
    </row>
    <row r="47" spans="1:6" ht="15">
      <c r="A47" s="136" t="s">
        <v>51</v>
      </c>
      <c r="B47" s="133" t="s">
        <v>1</v>
      </c>
      <c r="C47" s="134">
        <v>8403048.77</v>
      </c>
      <c r="D47" s="135">
        <v>8403048.77</v>
      </c>
      <c r="E47" s="135">
        <v>28291166</v>
      </c>
      <c r="F47" s="149" t="s">
        <v>174</v>
      </c>
    </row>
    <row r="48" spans="1:6" ht="15">
      <c r="A48" s="136" t="s">
        <v>60</v>
      </c>
      <c r="B48" s="133" t="s">
        <v>1</v>
      </c>
      <c r="C48" s="150">
        <v>158808</v>
      </c>
      <c r="D48" s="151">
        <v>150867.6</v>
      </c>
      <c r="E48" s="151">
        <v>151270688.4</v>
      </c>
      <c r="F48" s="149" t="s">
        <v>174</v>
      </c>
    </row>
    <row r="49" spans="1:6" ht="15">
      <c r="A49" s="136" t="s">
        <v>126</v>
      </c>
      <c r="B49" s="133" t="s">
        <v>1</v>
      </c>
      <c r="C49" s="134">
        <v>318951645.21</v>
      </c>
      <c r="D49" s="135">
        <v>318951645.21</v>
      </c>
      <c r="E49" s="135">
        <v>1586035033.38</v>
      </c>
      <c r="F49" s="149" t="s">
        <v>174</v>
      </c>
    </row>
    <row r="50" spans="1:6" ht="15">
      <c r="A50" s="136" t="s">
        <v>102</v>
      </c>
      <c r="B50" s="133" t="s">
        <v>1</v>
      </c>
      <c r="C50" s="134">
        <v>41939.37</v>
      </c>
      <c r="D50" s="135">
        <v>35229.07</v>
      </c>
      <c r="E50" s="135">
        <v>496312.1158</v>
      </c>
      <c r="F50" s="149" t="s">
        <v>174</v>
      </c>
    </row>
    <row r="51" spans="1:6" ht="15">
      <c r="A51" s="136" t="s">
        <v>125</v>
      </c>
      <c r="B51" s="133" t="s">
        <v>1</v>
      </c>
      <c r="C51" s="134">
        <v>3997665.65</v>
      </c>
      <c r="D51" s="135">
        <v>3997665.65</v>
      </c>
      <c r="E51" s="135">
        <v>29614469.368</v>
      </c>
      <c r="F51" s="149" t="s">
        <v>174</v>
      </c>
    </row>
    <row r="52" spans="1:6" ht="15">
      <c r="A52" s="136" t="s">
        <v>176</v>
      </c>
      <c r="B52" s="133" t="s">
        <v>1</v>
      </c>
      <c r="C52" s="134">
        <v>81.19</v>
      </c>
      <c r="D52" s="135">
        <v>68.2</v>
      </c>
      <c r="E52" s="135">
        <v>2879.8233</v>
      </c>
      <c r="F52" s="149" t="s">
        <v>174</v>
      </c>
    </row>
    <row r="53" spans="1:6" ht="15">
      <c r="A53" s="136" t="s">
        <v>77</v>
      </c>
      <c r="B53" s="133" t="s">
        <v>1</v>
      </c>
      <c r="C53" s="134">
        <v>37568759.8</v>
      </c>
      <c r="D53" s="135">
        <v>37568759.8</v>
      </c>
      <c r="E53" s="135">
        <v>250665138.76</v>
      </c>
      <c r="F53" s="149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</row>
    <row r="2" spans="1:5" ht="15">
      <c r="A2">
        <v>1</v>
      </c>
      <c r="B2">
        <v>2</v>
      </c>
      <c r="C2">
        <v>26</v>
      </c>
      <c r="D2">
        <v>53</v>
      </c>
      <c r="E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Templeton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rvoda</dc:creator>
  <cp:keywords/>
  <dc:description/>
  <cp:lastModifiedBy>Voda, Roberta</cp:lastModifiedBy>
  <cp:lastPrinted>2015-10-12T12:02:48Z</cp:lastPrinted>
  <dcterms:created xsi:type="dcterms:W3CDTF">2010-07-16T10:23:51Z</dcterms:created>
  <dcterms:modified xsi:type="dcterms:W3CDTF">2015-11-12T17:04:56Z</dcterms:modified>
  <cp:category/>
  <cp:version/>
  <cp:contentType/>
  <cp:contentStatus/>
</cp:coreProperties>
</file>